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VZ\SMK\Přebor SVZ ČR\Přebor SVZ k osvobození 2025\"/>
    </mc:Choice>
  </mc:AlternateContent>
  <xr:revisionPtr revIDLastSave="0" documentId="13_ncr:1_{45A2655C-DB58-4C18-A4D2-7AC03BFF8C1C}" xr6:coauthVersionLast="47" xr6:coauthVersionMax="47" xr10:uidLastSave="{00000000-0000-0000-0000-000000000000}"/>
  <bookViews>
    <workbookView xWindow="24" yWindow="24" windowWidth="23016" windowHeight="12216" xr2:uid="{00000000-000D-0000-FFFF-FFFF00000000}"/>
  </bookViews>
  <sheets>
    <sheet name="Celková výsledovka SVZ" sheetId="1" r:id="rId1"/>
    <sheet name="Celková výsledovka SVZ+hosté" sheetId="11" r:id="rId2"/>
    <sheet name="V0021" sheetId="2" r:id="rId3"/>
    <sheet name="V0022" sheetId="3" r:id="rId4"/>
    <sheet name="V0023" sheetId="4" r:id="rId5"/>
    <sheet name="V0024" sheetId="5" r:id="rId6"/>
    <sheet name="V0025" sheetId="6" r:id="rId7"/>
    <sheet name="V0026" sheetId="7" r:id="rId8"/>
    <sheet name="V0027" sheetId="8" r:id="rId9"/>
    <sheet name="V0028" sheetId="9" r:id="rId10"/>
    <sheet name="V0029" sheetId="10" r:id="rId11"/>
  </sheets>
  <calcPr calcId="191029"/>
</workbook>
</file>

<file path=xl/calcChain.xml><?xml version="1.0" encoding="utf-8"?>
<calcChain xmlns="http://schemas.openxmlformats.org/spreadsheetml/2006/main">
  <c r="AC219" i="11" l="1"/>
  <c r="W219" i="11"/>
  <c r="V219" i="11"/>
  <c r="J219" i="11"/>
  <c r="AB219" i="11" s="1"/>
  <c r="V218" i="11"/>
  <c r="AC218" i="11" s="1"/>
  <c r="J218" i="11"/>
  <c r="AB218" i="11" s="1"/>
  <c r="AB217" i="11"/>
  <c r="Y217" i="11"/>
  <c r="V217" i="11"/>
  <c r="AC217" i="11" s="1"/>
  <c r="J217" i="11"/>
  <c r="Y216" i="11"/>
  <c r="V216" i="11"/>
  <c r="AC216" i="11" s="1"/>
  <c r="J216" i="11"/>
  <c r="AB216" i="11" s="1"/>
  <c r="Z215" i="11"/>
  <c r="W215" i="11"/>
  <c r="V215" i="11"/>
  <c r="AC215" i="11" s="1"/>
  <c r="J215" i="11"/>
  <c r="AB215" i="11" s="1"/>
  <c r="Y214" i="11"/>
  <c r="Z214" i="11" s="1"/>
  <c r="V214" i="11"/>
  <c r="AC214" i="11" s="1"/>
  <c r="J214" i="11"/>
  <c r="AB214" i="11" s="1"/>
  <c r="AB213" i="11"/>
  <c r="Z213" i="11"/>
  <c r="Y213" i="11"/>
  <c r="V213" i="11"/>
  <c r="AC213" i="11" s="1"/>
  <c r="J213" i="11"/>
  <c r="AC212" i="11"/>
  <c r="Y212" i="11"/>
  <c r="V212" i="11"/>
  <c r="J212" i="11"/>
  <c r="AB212" i="11" s="1"/>
  <c r="AB211" i="11"/>
  <c r="Y211" i="11"/>
  <c r="V211" i="11"/>
  <c r="AC211" i="11" s="1"/>
  <c r="J211" i="11"/>
  <c r="Z211" i="11" s="1"/>
  <c r="AC210" i="11"/>
  <c r="Y210" i="11"/>
  <c r="V210" i="11"/>
  <c r="J210" i="11"/>
  <c r="AB210" i="11" s="1"/>
  <c r="Y209" i="11"/>
  <c r="V209" i="11"/>
  <c r="Z209" i="11" s="1"/>
  <c r="J209" i="11"/>
  <c r="AB209" i="11" s="1"/>
  <c r="AC208" i="11"/>
  <c r="Y208" i="11"/>
  <c r="W208" i="11"/>
  <c r="V208" i="11"/>
  <c r="J208" i="11"/>
  <c r="AB208" i="11" s="1"/>
  <c r="AC207" i="11"/>
  <c r="Y207" i="11"/>
  <c r="V207" i="11"/>
  <c r="J207" i="11"/>
  <c r="AB207" i="11" s="1"/>
  <c r="W206" i="11"/>
  <c r="Y206" i="11" s="1"/>
  <c r="V206" i="11"/>
  <c r="AC206" i="11" s="1"/>
  <c r="J206" i="11"/>
  <c r="AB206" i="11" s="1"/>
  <c r="AB205" i="11"/>
  <c r="W205" i="11"/>
  <c r="Y205" i="11" s="1"/>
  <c r="Z205" i="11" s="1"/>
  <c r="V205" i="11"/>
  <c r="AC205" i="11" s="1"/>
  <c r="J205" i="11"/>
  <c r="AB204" i="11"/>
  <c r="Z204" i="11"/>
  <c r="Y204" i="11"/>
  <c r="V204" i="11"/>
  <c r="AC204" i="11" s="1"/>
  <c r="J204" i="11"/>
  <c r="AC203" i="11"/>
  <c r="Y203" i="11"/>
  <c r="V203" i="11"/>
  <c r="J203" i="11"/>
  <c r="AB203" i="11" s="1"/>
  <c r="AB202" i="11"/>
  <c r="Y202" i="11"/>
  <c r="V202" i="11"/>
  <c r="AC202" i="11" s="1"/>
  <c r="J202" i="11"/>
  <c r="AC201" i="11"/>
  <c r="Y201" i="11"/>
  <c r="V201" i="11"/>
  <c r="J201" i="11"/>
  <c r="AB201" i="11" s="1"/>
  <c r="AB200" i="11"/>
  <c r="Z200" i="11"/>
  <c r="Y200" i="11"/>
  <c r="V200" i="11"/>
  <c r="AC200" i="11" s="1"/>
  <c r="J200" i="11"/>
  <c r="Y199" i="11"/>
  <c r="V199" i="11"/>
  <c r="AC199" i="11" s="1"/>
  <c r="J199" i="11"/>
  <c r="Z199" i="11" s="1"/>
  <c r="AB198" i="11"/>
  <c r="Z198" i="11"/>
  <c r="Y198" i="11"/>
  <c r="V198" i="11"/>
  <c r="AC198" i="11" s="1"/>
  <c r="J198" i="11"/>
  <c r="AC197" i="11"/>
  <c r="Y197" i="11"/>
  <c r="V197" i="11"/>
  <c r="J197" i="11"/>
  <c r="AB197" i="11" s="1"/>
  <c r="V196" i="11"/>
  <c r="AC196" i="11" s="1"/>
  <c r="J196" i="11"/>
  <c r="AB196" i="11" s="1"/>
  <c r="AB195" i="11"/>
  <c r="Y195" i="11"/>
  <c r="V195" i="11"/>
  <c r="AC195" i="11" s="1"/>
  <c r="J195" i="11"/>
  <c r="AC194" i="11"/>
  <c r="Y194" i="11"/>
  <c r="V194" i="11"/>
  <c r="J194" i="11"/>
  <c r="AB194" i="11" s="1"/>
  <c r="AB193" i="11"/>
  <c r="Z193" i="11"/>
  <c r="Y193" i="11"/>
  <c r="V193" i="11"/>
  <c r="AC193" i="11" s="1"/>
  <c r="J193" i="11"/>
  <c r="AB192" i="11"/>
  <c r="Y192" i="11"/>
  <c r="W192" i="11"/>
  <c r="V192" i="11"/>
  <c r="Z192" i="11" s="1"/>
  <c r="J192" i="11"/>
  <c r="AC191" i="11"/>
  <c r="Y191" i="11"/>
  <c r="V191" i="11"/>
  <c r="J191" i="11"/>
  <c r="AB191" i="11" s="1"/>
  <c r="AC190" i="11"/>
  <c r="AB190" i="11"/>
  <c r="W190" i="11"/>
  <c r="Y190" i="11" s="1"/>
  <c r="V190" i="11"/>
  <c r="J190" i="11"/>
  <c r="Y189" i="11"/>
  <c r="V189" i="11"/>
  <c r="Z189" i="11" s="1"/>
  <c r="J189" i="11"/>
  <c r="AB189" i="11" s="1"/>
  <c r="AC188" i="11"/>
  <c r="Y188" i="11"/>
  <c r="V188" i="11"/>
  <c r="J188" i="11"/>
  <c r="AB188" i="11" s="1"/>
  <c r="AB187" i="11"/>
  <c r="Z187" i="11"/>
  <c r="Y187" i="11"/>
  <c r="V187" i="11"/>
  <c r="AC187" i="11" s="1"/>
  <c r="J187" i="11"/>
  <c r="AC186" i="11"/>
  <c r="Y186" i="11"/>
  <c r="V186" i="11"/>
  <c r="J186" i="11"/>
  <c r="AB186" i="11" s="1"/>
  <c r="AB185" i="11"/>
  <c r="Y185" i="11"/>
  <c r="V185" i="11"/>
  <c r="AC185" i="11" s="1"/>
  <c r="J185" i="11"/>
  <c r="AC184" i="11"/>
  <c r="Y184" i="11"/>
  <c r="V184" i="11"/>
  <c r="J184" i="11"/>
  <c r="AB184" i="11" s="1"/>
  <c r="AB183" i="11"/>
  <c r="Z183" i="11"/>
  <c r="Y183" i="11"/>
  <c r="V183" i="11"/>
  <c r="AC183" i="11" s="1"/>
  <c r="J183" i="11"/>
  <c r="Y182" i="11"/>
  <c r="V182" i="11"/>
  <c r="AC182" i="11" s="1"/>
  <c r="J182" i="11"/>
  <c r="Z182" i="11" s="1"/>
  <c r="AB181" i="11"/>
  <c r="Z181" i="11"/>
  <c r="Y181" i="11"/>
  <c r="W181" i="11"/>
  <c r="V181" i="11"/>
  <c r="AC181" i="11" s="1"/>
  <c r="J181" i="11"/>
  <c r="AB180" i="11"/>
  <c r="Y180" i="11"/>
  <c r="V180" i="11"/>
  <c r="AC180" i="11" s="1"/>
  <c r="J180" i="11"/>
  <c r="AC179" i="11"/>
  <c r="Y179" i="11"/>
  <c r="V179" i="11"/>
  <c r="J179" i="11"/>
  <c r="AB179" i="11" s="1"/>
  <c r="AB178" i="11"/>
  <c r="W178" i="11"/>
  <c r="Y178" i="11" s="1"/>
  <c r="Z178" i="11" s="1"/>
  <c r="V178" i="11"/>
  <c r="AC178" i="11" s="1"/>
  <c r="J178" i="11"/>
  <c r="AC177" i="11"/>
  <c r="Z177" i="11"/>
  <c r="V177" i="11"/>
  <c r="J177" i="11"/>
  <c r="AB177" i="11" s="1"/>
  <c r="AB176" i="11"/>
  <c r="Z176" i="11"/>
  <c r="Y176" i="11"/>
  <c r="V176" i="11"/>
  <c r="AC176" i="11" s="1"/>
  <c r="J176" i="11"/>
  <c r="AB175" i="11"/>
  <c r="V175" i="11"/>
  <c r="AC175" i="11" s="1"/>
  <c r="J175" i="11"/>
  <c r="AC174" i="11"/>
  <c r="W174" i="11"/>
  <c r="Y174" i="11" s="1"/>
  <c r="V174" i="11"/>
  <c r="J174" i="11"/>
  <c r="AB174" i="11" s="1"/>
  <c r="AC173" i="11"/>
  <c r="Y173" i="11"/>
  <c r="V173" i="11"/>
  <c r="J173" i="11"/>
  <c r="AB173" i="11" s="1"/>
  <c r="Y172" i="11"/>
  <c r="V172" i="11"/>
  <c r="Z172" i="11" s="1"/>
  <c r="J172" i="11"/>
  <c r="AB172" i="11" s="1"/>
  <c r="AC171" i="11"/>
  <c r="Y171" i="11"/>
  <c r="V171" i="11"/>
  <c r="J171" i="11"/>
  <c r="AB171" i="11" s="1"/>
  <c r="AB170" i="11"/>
  <c r="Z170" i="11"/>
  <c r="Y170" i="11"/>
  <c r="V170" i="11"/>
  <c r="AC170" i="11" s="1"/>
  <c r="J170" i="11"/>
  <c r="AC169" i="11"/>
  <c r="Y169" i="11"/>
  <c r="V169" i="11"/>
  <c r="J169" i="11"/>
  <c r="AB169" i="11" s="1"/>
  <c r="AB168" i="11"/>
  <c r="Y168" i="11"/>
  <c r="V168" i="11"/>
  <c r="AC168" i="11" s="1"/>
  <c r="J168" i="11"/>
  <c r="AC167" i="11"/>
  <c r="Y167" i="11"/>
  <c r="V167" i="11"/>
  <c r="J167" i="11"/>
  <c r="AB167" i="11" s="1"/>
  <c r="AB166" i="11"/>
  <c r="Z166" i="11"/>
  <c r="Y166" i="11"/>
  <c r="V166" i="11"/>
  <c r="AC166" i="11" s="1"/>
  <c r="J166" i="11"/>
  <c r="Y165" i="11"/>
  <c r="V165" i="11"/>
  <c r="AC165" i="11" s="1"/>
  <c r="J165" i="11"/>
  <c r="Z165" i="11" s="1"/>
  <c r="AB164" i="11"/>
  <c r="Z164" i="11"/>
  <c r="Y164" i="11"/>
  <c r="V164" i="11"/>
  <c r="AC164" i="11" s="1"/>
  <c r="J164" i="11"/>
  <c r="AC163" i="11"/>
  <c r="Y163" i="11"/>
  <c r="V163" i="11"/>
  <c r="J163" i="11"/>
  <c r="AB163" i="11" s="1"/>
  <c r="V162" i="11"/>
  <c r="AC162" i="11" s="1"/>
  <c r="J162" i="11"/>
  <c r="AB162" i="11" s="1"/>
  <c r="AB161" i="11"/>
  <c r="Y161" i="11"/>
  <c r="V161" i="11"/>
  <c r="AC161" i="11" s="1"/>
  <c r="J161" i="11"/>
  <c r="AB160" i="11"/>
  <c r="Y160" i="11"/>
  <c r="W160" i="11"/>
  <c r="V160" i="11"/>
  <c r="AC160" i="11" s="1"/>
  <c r="J160" i="11"/>
  <c r="AC159" i="11"/>
  <c r="Y159" i="11"/>
  <c r="V159" i="11"/>
  <c r="J159" i="11"/>
  <c r="AB159" i="11" s="1"/>
  <c r="AB158" i="11"/>
  <c r="Z158" i="11"/>
  <c r="Y158" i="11"/>
  <c r="V158" i="11"/>
  <c r="AC158" i="11" s="1"/>
  <c r="J158" i="11"/>
  <c r="AC157" i="11"/>
  <c r="Y157" i="11"/>
  <c r="V157" i="11"/>
  <c r="J157" i="11"/>
  <c r="AB157" i="11" s="1"/>
  <c r="AC156" i="11"/>
  <c r="AB156" i="11"/>
  <c r="W156" i="11"/>
  <c r="Y156" i="11" s="1"/>
  <c r="Z156" i="11" s="1"/>
  <c r="V156" i="11"/>
  <c r="J156" i="11"/>
  <c r="Y155" i="11"/>
  <c r="V155" i="11"/>
  <c r="Z155" i="11" s="1"/>
  <c r="J155" i="11"/>
  <c r="AB155" i="11" s="1"/>
  <c r="AC154" i="11"/>
  <c r="V154" i="11"/>
  <c r="J154" i="11"/>
  <c r="AB154" i="11" s="1"/>
  <c r="Y153" i="11"/>
  <c r="V153" i="11"/>
  <c r="AC153" i="11" s="1"/>
  <c r="J153" i="11"/>
  <c r="Z153" i="11" s="1"/>
  <c r="AB152" i="11"/>
  <c r="Z152" i="11"/>
  <c r="Y152" i="11"/>
  <c r="V152" i="11"/>
  <c r="AC152" i="11" s="1"/>
  <c r="J152" i="11"/>
  <c r="AC151" i="11"/>
  <c r="Y151" i="11"/>
  <c r="V151" i="11"/>
  <c r="J151" i="11"/>
  <c r="AB151" i="11" s="1"/>
  <c r="AB150" i="11"/>
  <c r="Y150" i="11"/>
  <c r="V150" i="11"/>
  <c r="AC150" i="11" s="1"/>
  <c r="J150" i="11"/>
  <c r="Z150" i="11" s="1"/>
  <c r="AC149" i="11"/>
  <c r="Y149" i="11"/>
  <c r="V149" i="11"/>
  <c r="J149" i="11"/>
  <c r="AB149" i="11" s="1"/>
  <c r="AC148" i="11"/>
  <c r="W148" i="11"/>
  <c r="Y148" i="11" s="1"/>
  <c r="V148" i="11"/>
  <c r="J148" i="11"/>
  <c r="Z148" i="11" s="1"/>
  <c r="AB147" i="11"/>
  <c r="Z147" i="11"/>
  <c r="Y147" i="11"/>
  <c r="V147" i="11"/>
  <c r="AC147" i="11" s="1"/>
  <c r="J147" i="11"/>
  <c r="AC146" i="11"/>
  <c r="Y146" i="11"/>
  <c r="V146" i="11"/>
  <c r="J146" i="11"/>
  <c r="AB146" i="11" s="1"/>
  <c r="AB145" i="11"/>
  <c r="Y145" i="11"/>
  <c r="V145" i="11"/>
  <c r="AC145" i="11" s="1"/>
  <c r="J145" i="11"/>
  <c r="Z145" i="11" s="1"/>
  <c r="AC144" i="11"/>
  <c r="Y144" i="11"/>
  <c r="W144" i="11"/>
  <c r="V144" i="11"/>
  <c r="J144" i="11"/>
  <c r="AB144" i="11" s="1"/>
  <c r="Y143" i="11"/>
  <c r="V143" i="11"/>
  <c r="AC143" i="11" s="1"/>
  <c r="J143" i="11"/>
  <c r="Z143" i="11" s="1"/>
  <c r="AB142" i="11"/>
  <c r="Z142" i="11"/>
  <c r="Y142" i="11"/>
  <c r="V142" i="11"/>
  <c r="AC142" i="11" s="1"/>
  <c r="J142" i="11"/>
  <c r="AC141" i="11"/>
  <c r="Y141" i="11"/>
  <c r="V141" i="11"/>
  <c r="J141" i="11"/>
  <c r="AB141" i="11" s="1"/>
  <c r="W140" i="11"/>
  <c r="Y140" i="11" s="1"/>
  <c r="V140" i="11"/>
  <c r="AC140" i="11" s="1"/>
  <c r="J140" i="11"/>
  <c r="AB140" i="11" s="1"/>
  <c r="AB139" i="11"/>
  <c r="Z139" i="11"/>
  <c r="Y139" i="11"/>
  <c r="V139" i="11"/>
  <c r="AC139" i="11" s="1"/>
  <c r="J139" i="11"/>
  <c r="Y138" i="11"/>
  <c r="V138" i="11"/>
  <c r="AC138" i="11" s="1"/>
  <c r="J138" i="11"/>
  <c r="Z138" i="11" s="1"/>
  <c r="AB137" i="11"/>
  <c r="Z137" i="11"/>
  <c r="Y137" i="11"/>
  <c r="V137" i="11"/>
  <c r="AC137" i="11" s="1"/>
  <c r="J137" i="11"/>
  <c r="AC136" i="11"/>
  <c r="Y136" i="11"/>
  <c r="V136" i="11"/>
  <c r="J136" i="11"/>
  <c r="AB136" i="11" s="1"/>
  <c r="W135" i="11"/>
  <c r="Y135" i="11" s="1"/>
  <c r="V135" i="11"/>
  <c r="AC135" i="11" s="1"/>
  <c r="J135" i="11"/>
  <c r="AB135" i="11" s="1"/>
  <c r="AB134" i="11"/>
  <c r="Z134" i="11"/>
  <c r="Y134" i="11"/>
  <c r="V134" i="11"/>
  <c r="AC134" i="11" s="1"/>
  <c r="J134" i="11"/>
  <c r="Y133" i="11"/>
  <c r="V133" i="11"/>
  <c r="AC133" i="11" s="1"/>
  <c r="J133" i="11"/>
  <c r="Z133" i="11" s="1"/>
  <c r="AB132" i="11"/>
  <c r="Z132" i="11"/>
  <c r="Y132" i="11"/>
  <c r="V132" i="11"/>
  <c r="AC132" i="11" s="1"/>
  <c r="J132" i="11"/>
  <c r="AC131" i="11"/>
  <c r="Y131" i="11"/>
  <c r="V131" i="11"/>
  <c r="J131" i="11"/>
  <c r="AB131" i="11" s="1"/>
  <c r="AB130" i="11"/>
  <c r="Y130" i="11"/>
  <c r="V130" i="11"/>
  <c r="AC130" i="11" s="1"/>
  <c r="J130" i="11"/>
  <c r="Z130" i="11" s="1"/>
  <c r="AC129" i="11"/>
  <c r="Y129" i="11"/>
  <c r="V129" i="11"/>
  <c r="J129" i="11"/>
  <c r="AB129" i="11" s="1"/>
  <c r="Y128" i="11"/>
  <c r="V128" i="11"/>
  <c r="Z128" i="11" s="1"/>
  <c r="J128" i="11"/>
  <c r="AB128" i="11" s="1"/>
  <c r="AC127" i="11"/>
  <c r="Y127" i="11"/>
  <c r="V127" i="11"/>
  <c r="J127" i="11"/>
  <c r="AB127" i="11" s="1"/>
  <c r="AB126" i="11"/>
  <c r="Z126" i="11"/>
  <c r="Y126" i="11"/>
  <c r="V126" i="11"/>
  <c r="AC126" i="11" s="1"/>
  <c r="J126" i="11"/>
  <c r="AC125" i="11"/>
  <c r="Y125" i="11"/>
  <c r="V125" i="11"/>
  <c r="J125" i="11"/>
  <c r="AB125" i="11" s="1"/>
  <c r="AB124" i="11"/>
  <c r="Y124" i="11"/>
  <c r="V124" i="11"/>
  <c r="AC124" i="11" s="1"/>
  <c r="J124" i="11"/>
  <c r="AC123" i="11"/>
  <c r="Y123" i="11"/>
  <c r="V123" i="11"/>
  <c r="J123" i="11"/>
  <c r="AB123" i="11" s="1"/>
  <c r="AB122" i="11"/>
  <c r="Z122" i="11"/>
  <c r="Y122" i="11"/>
  <c r="V122" i="11"/>
  <c r="AC122" i="11" s="1"/>
  <c r="J122" i="11"/>
  <c r="Y121" i="11"/>
  <c r="V121" i="11"/>
  <c r="AC121" i="11" s="1"/>
  <c r="J121" i="11"/>
  <c r="Z121" i="11" s="1"/>
  <c r="AB120" i="11"/>
  <c r="Z120" i="11"/>
  <c r="Y120" i="11"/>
  <c r="V120" i="11"/>
  <c r="AC120" i="11" s="1"/>
  <c r="J120" i="11"/>
  <c r="AC119" i="11"/>
  <c r="Y119" i="11"/>
  <c r="V119" i="11"/>
  <c r="J119" i="11"/>
  <c r="AB119" i="11" s="1"/>
  <c r="AB118" i="11"/>
  <c r="Y118" i="11"/>
  <c r="V118" i="11"/>
  <c r="AC118" i="11" s="1"/>
  <c r="J118" i="11"/>
  <c r="Z118" i="11" s="1"/>
  <c r="AC117" i="11"/>
  <c r="Y117" i="11"/>
  <c r="V117" i="11"/>
  <c r="J117" i="11"/>
  <c r="AB117" i="11" s="1"/>
  <c r="Y116" i="11"/>
  <c r="V116" i="11"/>
  <c r="Z116" i="11" s="1"/>
  <c r="J116" i="11"/>
  <c r="AB116" i="11" s="1"/>
  <c r="AC115" i="11"/>
  <c r="Y115" i="11"/>
  <c r="W115" i="11"/>
  <c r="V115" i="11"/>
  <c r="J115" i="11"/>
  <c r="AB115" i="11" s="1"/>
  <c r="AC114" i="11"/>
  <c r="Y114" i="11"/>
  <c r="V114" i="11"/>
  <c r="J114" i="11"/>
  <c r="AB114" i="11" s="1"/>
  <c r="AB113" i="11"/>
  <c r="Y113" i="11"/>
  <c r="V113" i="11"/>
  <c r="AC113" i="11" s="1"/>
  <c r="J113" i="11"/>
  <c r="Z113" i="11" s="1"/>
  <c r="AC112" i="11"/>
  <c r="Y112" i="11"/>
  <c r="V112" i="11"/>
  <c r="J112" i="11"/>
  <c r="AB112" i="11" s="1"/>
  <c r="Y111" i="11"/>
  <c r="V111" i="11"/>
  <c r="Z111" i="11" s="1"/>
  <c r="J111" i="11"/>
  <c r="AB111" i="11" s="1"/>
  <c r="AC110" i="11"/>
  <c r="Y110" i="11"/>
  <c r="V110" i="11"/>
  <c r="J110" i="11"/>
  <c r="AB110" i="11" s="1"/>
  <c r="AB109" i="11"/>
  <c r="Z109" i="11"/>
  <c r="Y109" i="11"/>
  <c r="V109" i="11"/>
  <c r="AC109" i="11" s="1"/>
  <c r="J109" i="11"/>
  <c r="AC108" i="11"/>
  <c r="Y108" i="11"/>
  <c r="V108" i="11"/>
  <c r="J108" i="11"/>
  <c r="AB108" i="11" s="1"/>
  <c r="AB107" i="11"/>
  <c r="Y107" i="11"/>
  <c r="V107" i="11"/>
  <c r="AC107" i="11" s="1"/>
  <c r="J107" i="11"/>
  <c r="AC106" i="11"/>
  <c r="Y106" i="11"/>
  <c r="V106" i="11"/>
  <c r="J106" i="11"/>
  <c r="AB106" i="11" s="1"/>
  <c r="AB105" i="11"/>
  <c r="Z105" i="11"/>
  <c r="Y105" i="11"/>
  <c r="V105" i="11"/>
  <c r="AC105" i="11" s="1"/>
  <c r="J105" i="11"/>
  <c r="AB104" i="11"/>
  <c r="Y104" i="11"/>
  <c r="W104" i="11"/>
  <c r="V104" i="11"/>
  <c r="Z104" i="11" s="1"/>
  <c r="J104" i="11"/>
  <c r="AC103" i="11"/>
  <c r="Y103" i="11"/>
  <c r="V103" i="11"/>
  <c r="J103" i="11"/>
  <c r="AB103" i="11" s="1"/>
  <c r="AB102" i="11"/>
  <c r="Y102" i="11"/>
  <c r="V102" i="11"/>
  <c r="AC102" i="11" s="1"/>
  <c r="J102" i="11"/>
  <c r="AC101" i="11"/>
  <c r="Y101" i="11"/>
  <c r="V101" i="11"/>
  <c r="J101" i="11"/>
  <c r="AB101" i="11" s="1"/>
  <c r="AB100" i="11"/>
  <c r="W100" i="11"/>
  <c r="Y100" i="11" s="1"/>
  <c r="Z100" i="11" s="1"/>
  <c r="V100" i="11"/>
  <c r="AC100" i="11" s="1"/>
  <c r="J100" i="11"/>
  <c r="AC99" i="11"/>
  <c r="W99" i="11"/>
  <c r="Y99" i="11" s="1"/>
  <c r="Z99" i="11" s="1"/>
  <c r="V99" i="11"/>
  <c r="J99" i="11"/>
  <c r="AB99" i="11" s="1"/>
  <c r="AB98" i="11"/>
  <c r="Y98" i="11"/>
  <c r="V98" i="11"/>
  <c r="AC98" i="11" s="1"/>
  <c r="J98" i="11"/>
  <c r="Z98" i="11" s="1"/>
  <c r="AC97" i="11"/>
  <c r="Y97" i="11"/>
  <c r="V97" i="11"/>
  <c r="J97" i="11"/>
  <c r="AB97" i="11" s="1"/>
  <c r="Y96" i="11"/>
  <c r="V96" i="11"/>
  <c r="AC96" i="11" s="1"/>
  <c r="J96" i="11"/>
  <c r="AB96" i="11" s="1"/>
  <c r="AC95" i="11"/>
  <c r="Y95" i="11"/>
  <c r="V95" i="11"/>
  <c r="J95" i="11"/>
  <c r="AB95" i="11" s="1"/>
  <c r="AB94" i="11"/>
  <c r="Z94" i="11"/>
  <c r="Y94" i="11"/>
  <c r="V94" i="11"/>
  <c r="AC94" i="11" s="1"/>
  <c r="J94" i="11"/>
  <c r="AC93" i="11"/>
  <c r="Y93" i="11"/>
  <c r="V93" i="11"/>
  <c r="J93" i="11"/>
  <c r="AB93" i="11" s="1"/>
  <c r="AB92" i="11"/>
  <c r="Y92" i="11"/>
  <c r="V92" i="11"/>
  <c r="AC92" i="11" s="1"/>
  <c r="J92" i="11"/>
  <c r="AC91" i="11"/>
  <c r="Y91" i="11"/>
  <c r="V91" i="11"/>
  <c r="J91" i="11"/>
  <c r="AB91" i="11" s="1"/>
  <c r="AB90" i="11"/>
  <c r="Z90" i="11"/>
  <c r="Y90" i="11"/>
  <c r="V90" i="11"/>
  <c r="AC90" i="11" s="1"/>
  <c r="J90" i="11"/>
  <c r="Y89" i="11"/>
  <c r="V89" i="11"/>
  <c r="AC89" i="11" s="1"/>
  <c r="J89" i="11"/>
  <c r="Z89" i="11" s="1"/>
  <c r="AB88" i="11"/>
  <c r="Z88" i="11"/>
  <c r="Y88" i="11"/>
  <c r="V88" i="11"/>
  <c r="AC88" i="11" s="1"/>
  <c r="J88" i="11"/>
  <c r="AC87" i="11"/>
  <c r="Y87" i="11"/>
  <c r="V87" i="11"/>
  <c r="J87" i="11"/>
  <c r="AB87" i="11" s="1"/>
  <c r="AB86" i="11"/>
  <c r="Y86" i="11"/>
  <c r="V86" i="11"/>
  <c r="AC86" i="11" s="1"/>
  <c r="J86" i="11"/>
  <c r="Z86" i="11" s="1"/>
  <c r="AC85" i="11"/>
  <c r="Y85" i="11"/>
  <c r="V85" i="11"/>
  <c r="J85" i="11"/>
  <c r="AB85" i="11" s="1"/>
  <c r="Y84" i="11"/>
  <c r="V84" i="11"/>
  <c r="AC84" i="11" s="1"/>
  <c r="J84" i="11"/>
  <c r="AB84" i="11" s="1"/>
  <c r="AC83" i="11"/>
  <c r="Y83" i="11"/>
  <c r="V83" i="11"/>
  <c r="J83" i="11"/>
  <c r="AB83" i="11" s="1"/>
  <c r="AB82" i="11"/>
  <c r="Z82" i="11"/>
  <c r="Y82" i="11"/>
  <c r="V82" i="11"/>
  <c r="AC82" i="11" s="1"/>
  <c r="J82" i="11"/>
  <c r="AC81" i="11"/>
  <c r="Y81" i="11"/>
  <c r="V81" i="11"/>
  <c r="J81" i="11"/>
  <c r="AB81" i="11" s="1"/>
  <c r="AB80" i="11"/>
  <c r="Y80" i="11"/>
  <c r="V80" i="11"/>
  <c r="AC80" i="11" s="1"/>
  <c r="J80" i="11"/>
  <c r="AB79" i="11"/>
  <c r="Y79" i="11"/>
  <c r="W79" i="11"/>
  <c r="V79" i="11"/>
  <c r="AC79" i="11" s="1"/>
  <c r="J79" i="11"/>
  <c r="Z79" i="11" s="1"/>
  <c r="AC78" i="11"/>
  <c r="Y78" i="11"/>
  <c r="V78" i="11"/>
  <c r="J78" i="11"/>
  <c r="AB78" i="11" s="1"/>
  <c r="AB77" i="11"/>
  <c r="Z77" i="11"/>
  <c r="Y77" i="11"/>
  <c r="V77" i="11"/>
  <c r="AC77" i="11" s="1"/>
  <c r="J77" i="11"/>
  <c r="AC76" i="11"/>
  <c r="Y76" i="11"/>
  <c r="V76" i="11"/>
  <c r="J76" i="11"/>
  <c r="AB76" i="11" s="1"/>
  <c r="AC75" i="11"/>
  <c r="AB75" i="11"/>
  <c r="W75" i="11"/>
  <c r="Y75" i="11" s="1"/>
  <c r="Z75" i="11" s="1"/>
  <c r="V75" i="11"/>
  <c r="J75" i="11"/>
  <c r="Y74" i="11"/>
  <c r="V74" i="11"/>
  <c r="AC74" i="11" s="1"/>
  <c r="J74" i="11"/>
  <c r="AB74" i="11" s="1"/>
  <c r="AC73" i="11"/>
  <c r="Y73" i="11"/>
  <c r="V73" i="11"/>
  <c r="J73" i="11"/>
  <c r="AB73" i="11" s="1"/>
  <c r="AB72" i="11"/>
  <c r="Z72" i="11"/>
  <c r="Y72" i="11"/>
  <c r="V72" i="11"/>
  <c r="AC72" i="11" s="1"/>
  <c r="J72" i="11"/>
  <c r="AC71" i="11"/>
  <c r="Y71" i="11"/>
  <c r="V71" i="11"/>
  <c r="J71" i="11"/>
  <c r="AB71" i="11" s="1"/>
  <c r="AB70" i="11"/>
  <c r="Y70" i="11"/>
  <c r="V70" i="11"/>
  <c r="AC70" i="11" s="1"/>
  <c r="J70" i="11"/>
  <c r="AC69" i="11"/>
  <c r="Y69" i="11"/>
  <c r="V69" i="11"/>
  <c r="J69" i="11"/>
  <c r="AB69" i="11" s="1"/>
  <c r="AB68" i="11"/>
  <c r="W68" i="11"/>
  <c r="Y68" i="11" s="1"/>
  <c r="Z68" i="11" s="1"/>
  <c r="V68" i="11"/>
  <c r="AC68" i="11" s="1"/>
  <c r="J68" i="11"/>
  <c r="AB67" i="11"/>
  <c r="Z67" i="11"/>
  <c r="Y67" i="11"/>
  <c r="V67" i="11"/>
  <c r="AC67" i="11" s="1"/>
  <c r="J67" i="11"/>
  <c r="AC66" i="11"/>
  <c r="Y66" i="11"/>
  <c r="V66" i="11"/>
  <c r="J66" i="11"/>
  <c r="AB66" i="11" s="1"/>
  <c r="AB65" i="11"/>
  <c r="Y65" i="11"/>
  <c r="V65" i="11"/>
  <c r="AC65" i="11" s="1"/>
  <c r="J65" i="11"/>
  <c r="AC64" i="11"/>
  <c r="Y64" i="11"/>
  <c r="V64" i="11"/>
  <c r="J64" i="11"/>
  <c r="AB64" i="11" s="1"/>
  <c r="AB63" i="11"/>
  <c r="Z63" i="11"/>
  <c r="Y63" i="11"/>
  <c r="V63" i="11"/>
  <c r="AC63" i="11" s="1"/>
  <c r="J63" i="11"/>
  <c r="Y62" i="11"/>
  <c r="V62" i="11"/>
  <c r="AC62" i="11" s="1"/>
  <c r="J62" i="11"/>
  <c r="Z62" i="11" s="1"/>
  <c r="AB61" i="11"/>
  <c r="Z61" i="11"/>
  <c r="Y61" i="11"/>
  <c r="V61" i="11"/>
  <c r="AC61" i="11" s="1"/>
  <c r="J61" i="11"/>
  <c r="AB60" i="11"/>
  <c r="Y60" i="11"/>
  <c r="W60" i="11"/>
  <c r="V60" i="11"/>
  <c r="Z60" i="11" s="1"/>
  <c r="J60" i="11"/>
  <c r="AC59" i="11"/>
  <c r="Y59" i="11"/>
  <c r="V59" i="11"/>
  <c r="J59" i="11"/>
  <c r="AB59" i="11" s="1"/>
  <c r="AB58" i="11"/>
  <c r="Z58" i="11"/>
  <c r="Y58" i="11"/>
  <c r="V58" i="11"/>
  <c r="AC58" i="11" s="1"/>
  <c r="J58" i="11"/>
  <c r="Y57" i="11"/>
  <c r="V57" i="11"/>
  <c r="AC57" i="11" s="1"/>
  <c r="J57" i="11"/>
  <c r="Z57" i="11" s="1"/>
  <c r="AB56" i="11"/>
  <c r="Z56" i="11"/>
  <c r="Y56" i="11"/>
  <c r="V56" i="11"/>
  <c r="AC56" i="11" s="1"/>
  <c r="J56" i="11"/>
  <c r="AC55" i="11"/>
  <c r="Y55" i="11"/>
  <c r="V55" i="11"/>
  <c r="J55" i="11"/>
  <c r="AB55" i="11" s="1"/>
  <c r="AB54" i="11"/>
  <c r="Y54" i="11"/>
  <c r="V54" i="11"/>
  <c r="AC54" i="11" s="1"/>
  <c r="J54" i="11"/>
  <c r="Z54" i="11" s="1"/>
  <c r="AC53" i="11"/>
  <c r="Y53" i="11"/>
  <c r="V53" i="11"/>
  <c r="J53" i="11"/>
  <c r="AB53" i="11" s="1"/>
  <c r="AB52" i="11"/>
  <c r="Y52" i="11"/>
  <c r="V52" i="11"/>
  <c r="Z52" i="11" s="1"/>
  <c r="J52" i="11"/>
  <c r="AC51" i="11"/>
  <c r="Y51" i="11"/>
  <c r="V51" i="11"/>
  <c r="J51" i="11"/>
  <c r="AB51" i="11" s="1"/>
  <c r="AC50" i="11"/>
  <c r="W50" i="11"/>
  <c r="Y50" i="11" s="1"/>
  <c r="Z50" i="11" s="1"/>
  <c r="V50" i="11"/>
  <c r="J50" i="11"/>
  <c r="AB50" i="11" s="1"/>
  <c r="AB49" i="11"/>
  <c r="Y49" i="11"/>
  <c r="V49" i="11"/>
  <c r="AC49" i="11" s="1"/>
  <c r="J49" i="11"/>
  <c r="Z49" i="11" s="1"/>
  <c r="AC48" i="11"/>
  <c r="Y48" i="11"/>
  <c r="V48" i="11"/>
  <c r="J48" i="11"/>
  <c r="AB48" i="11" s="1"/>
  <c r="AB47" i="11"/>
  <c r="Y47" i="11"/>
  <c r="V47" i="11"/>
  <c r="AC47" i="11" s="1"/>
  <c r="J47" i="11"/>
  <c r="AC46" i="11"/>
  <c r="Y46" i="11"/>
  <c r="V46" i="11"/>
  <c r="J46" i="11"/>
  <c r="AB46" i="11" s="1"/>
  <c r="AB45" i="11"/>
  <c r="Z45" i="11"/>
  <c r="Y45" i="11"/>
  <c r="V45" i="11"/>
  <c r="AC45" i="11" s="1"/>
  <c r="J45" i="11"/>
  <c r="AC44" i="11"/>
  <c r="Y44" i="11"/>
  <c r="V44" i="11"/>
  <c r="J44" i="11"/>
  <c r="AB44" i="11" s="1"/>
  <c r="AB43" i="11"/>
  <c r="Y43" i="11"/>
  <c r="V43" i="11"/>
  <c r="AC43" i="11" s="1"/>
  <c r="J43" i="11"/>
  <c r="AC42" i="11"/>
  <c r="Y42" i="11"/>
  <c r="V42" i="11"/>
  <c r="J42" i="11"/>
  <c r="AB42" i="11" s="1"/>
  <c r="AB41" i="11"/>
  <c r="Z41" i="11"/>
  <c r="Y41" i="11"/>
  <c r="V41" i="11"/>
  <c r="AC41" i="11" s="1"/>
  <c r="J41" i="11"/>
  <c r="AC40" i="11"/>
  <c r="Y40" i="11"/>
  <c r="V40" i="11"/>
  <c r="J40" i="11"/>
  <c r="Z40" i="11" s="1"/>
  <c r="AB39" i="11"/>
  <c r="Z39" i="11"/>
  <c r="Y39" i="11"/>
  <c r="V39" i="11"/>
  <c r="AC39" i="11" s="1"/>
  <c r="J39" i="11"/>
  <c r="AC38" i="11"/>
  <c r="Y38" i="11"/>
  <c r="V38" i="11"/>
  <c r="J38" i="11"/>
  <c r="AB38" i="11" s="1"/>
  <c r="AB37" i="11"/>
  <c r="Y37" i="11"/>
  <c r="V37" i="11"/>
  <c r="AC37" i="11" s="1"/>
  <c r="J37" i="11"/>
  <c r="Z37" i="11" s="1"/>
  <c r="AC36" i="11"/>
  <c r="Y36" i="11"/>
  <c r="W36" i="11"/>
  <c r="V36" i="11"/>
  <c r="J36" i="11"/>
  <c r="AB36" i="11" s="1"/>
  <c r="AC35" i="11"/>
  <c r="Y35" i="11"/>
  <c r="V35" i="11"/>
  <c r="J35" i="11"/>
  <c r="Z35" i="11" s="1"/>
  <c r="AB34" i="11"/>
  <c r="Z34" i="11"/>
  <c r="Y34" i="11"/>
  <c r="V34" i="11"/>
  <c r="AC34" i="11" s="1"/>
  <c r="J34" i="11"/>
  <c r="AC33" i="11"/>
  <c r="Y33" i="11"/>
  <c r="V33" i="11"/>
  <c r="J33" i="11"/>
  <c r="AB33" i="11" s="1"/>
  <c r="AB32" i="11"/>
  <c r="Y32" i="11"/>
  <c r="V32" i="11"/>
  <c r="AC32" i="11" s="1"/>
  <c r="J32" i="11"/>
  <c r="Z32" i="11" s="1"/>
  <c r="AC31" i="11"/>
  <c r="Y31" i="11"/>
  <c r="V31" i="11"/>
  <c r="J31" i="11"/>
  <c r="AB31" i="11" s="1"/>
  <c r="AC30" i="11"/>
  <c r="W30" i="11"/>
  <c r="Y30" i="11" s="1"/>
  <c r="V30" i="11"/>
  <c r="J30" i="11"/>
  <c r="AB29" i="11"/>
  <c r="Z29" i="11"/>
  <c r="Y29" i="11"/>
  <c r="V29" i="11"/>
  <c r="AC29" i="11" s="1"/>
  <c r="J29" i="11"/>
  <c r="AC28" i="11"/>
  <c r="Y28" i="11"/>
  <c r="V28" i="11"/>
  <c r="J28" i="11"/>
  <c r="AB28" i="11" s="1"/>
  <c r="AB27" i="11"/>
  <c r="Y27" i="11"/>
  <c r="V27" i="11"/>
  <c r="AC27" i="11" s="1"/>
  <c r="J27" i="11"/>
  <c r="Z27" i="11" s="1"/>
  <c r="AC26" i="11"/>
  <c r="Y26" i="11"/>
  <c r="V26" i="11"/>
  <c r="J26" i="11"/>
  <c r="AB26" i="11" s="1"/>
  <c r="AB25" i="11"/>
  <c r="Y25" i="11"/>
  <c r="V25" i="11"/>
  <c r="AC25" i="11" s="1"/>
  <c r="J25" i="11"/>
  <c r="AC24" i="11"/>
  <c r="Y24" i="11"/>
  <c r="V24" i="11"/>
  <c r="J24" i="11"/>
  <c r="AB24" i="11" s="1"/>
  <c r="AB23" i="11"/>
  <c r="Z23" i="11"/>
  <c r="Y23" i="11"/>
  <c r="V23" i="11"/>
  <c r="AC23" i="11" s="1"/>
  <c r="J23" i="11"/>
  <c r="AC22" i="11"/>
  <c r="Y22" i="11"/>
  <c r="V22" i="11"/>
  <c r="J22" i="11"/>
  <c r="AB22" i="11" s="1"/>
  <c r="AB21" i="11"/>
  <c r="Y21" i="11"/>
  <c r="V21" i="11"/>
  <c r="AC21" i="11" s="1"/>
  <c r="J21" i="11"/>
  <c r="AC20" i="11"/>
  <c r="Y20" i="11"/>
  <c r="V20" i="11"/>
  <c r="J20" i="11"/>
  <c r="AB20" i="11" s="1"/>
  <c r="AB19" i="11"/>
  <c r="Z19" i="11"/>
  <c r="Y19" i="11"/>
  <c r="V19" i="11"/>
  <c r="AC19" i="11" s="1"/>
  <c r="J19" i="11"/>
  <c r="AC18" i="11"/>
  <c r="Y18" i="11"/>
  <c r="V18" i="11"/>
  <c r="J18" i="11"/>
  <c r="Z18" i="11" s="1"/>
  <c r="AB17" i="11"/>
  <c r="Z17" i="11"/>
  <c r="Y17" i="11"/>
  <c r="V17" i="11"/>
  <c r="AC17" i="11" s="1"/>
  <c r="J17" i="11"/>
  <c r="AC16" i="11"/>
  <c r="Y16" i="11"/>
  <c r="V16" i="11"/>
  <c r="J16" i="11"/>
  <c r="AB16" i="11" s="1"/>
  <c r="Z190" i="11" l="1"/>
  <c r="Z30" i="11"/>
  <c r="Z47" i="11"/>
  <c r="AC60" i="11"/>
  <c r="Z74" i="11"/>
  <c r="Z84" i="11"/>
  <c r="Z96" i="11"/>
  <c r="AB18" i="11"/>
  <c r="Z20" i="11"/>
  <c r="AB35" i="11"/>
  <c r="AB40" i="11"/>
  <c r="Z42" i="11"/>
  <c r="AB57" i="11"/>
  <c r="Z59" i="11"/>
  <c r="AB62" i="11"/>
  <c r="Z64" i="11"/>
  <c r="Z69" i="11"/>
  <c r="AB89" i="11"/>
  <c r="Z91" i="11"/>
  <c r="Z101" i="11"/>
  <c r="Z106" i="11"/>
  <c r="AB121" i="11"/>
  <c r="Z123" i="11"/>
  <c r="AB133" i="11"/>
  <c r="AB138" i="11"/>
  <c r="AB143" i="11"/>
  <c r="AB153" i="11"/>
  <c r="Z160" i="11"/>
  <c r="AB165" i="11"/>
  <c r="Z167" i="11"/>
  <c r="Z179" i="11"/>
  <c r="AB182" i="11"/>
  <c r="Z184" i="11"/>
  <c r="Z194" i="11"/>
  <c r="AB199" i="11"/>
  <c r="Z201" i="11"/>
  <c r="Z216" i="11"/>
  <c r="Z25" i="11"/>
  <c r="AB30" i="11"/>
  <c r="AC104" i="11"/>
  <c r="Z135" i="11"/>
  <c r="Z140" i="11"/>
  <c r="AB148" i="11"/>
  <c r="Z162" i="11"/>
  <c r="AC192" i="11"/>
  <c r="Z196" i="11"/>
  <c r="Z206" i="11"/>
  <c r="Z218" i="11"/>
  <c r="Z22" i="11"/>
  <c r="Z44" i="11"/>
  <c r="AC52" i="11"/>
  <c r="Z66" i="11"/>
  <c r="Z71" i="11"/>
  <c r="Z76" i="11"/>
  <c r="Z81" i="11"/>
  <c r="Z93" i="11"/>
  <c r="Z103" i="11"/>
  <c r="Z108" i="11"/>
  <c r="AC111" i="11"/>
  <c r="AC116" i="11"/>
  <c r="Z125" i="11"/>
  <c r="AC128" i="11"/>
  <c r="AC155" i="11"/>
  <c r="Z157" i="11"/>
  <c r="Z169" i="11"/>
  <c r="AC172" i="11"/>
  <c r="Z174" i="11"/>
  <c r="Z186" i="11"/>
  <c r="AC189" i="11"/>
  <c r="Z191" i="11"/>
  <c r="Z203" i="11"/>
  <c r="AC209" i="11"/>
  <c r="Z24" i="11"/>
  <c r="Z46" i="11"/>
  <c r="Z51" i="11"/>
  <c r="Z73" i="11"/>
  <c r="Z78" i="11"/>
  <c r="Z83" i="11"/>
  <c r="Z95" i="11"/>
  <c r="Z110" i="11"/>
  <c r="Z115" i="11"/>
  <c r="Z127" i="11"/>
  <c r="Z154" i="11"/>
  <c r="Z159" i="11"/>
  <c r="Z171" i="11"/>
  <c r="Z188" i="11"/>
  <c r="Z208" i="11"/>
  <c r="Z26" i="11"/>
  <c r="Z31" i="11"/>
  <c r="Z36" i="11"/>
  <c r="AA36" i="11" s="1"/>
  <c r="Z48" i="11"/>
  <c r="Z53" i="11"/>
  <c r="Z85" i="11"/>
  <c r="Z97" i="11"/>
  <c r="Z112" i="11"/>
  <c r="Z117" i="11"/>
  <c r="Z129" i="11"/>
  <c r="Z144" i="11"/>
  <c r="Z149" i="11"/>
  <c r="Z173" i="11"/>
  <c r="Z210" i="11"/>
  <c r="Z65" i="11"/>
  <c r="Z70" i="11"/>
  <c r="Z80" i="11"/>
  <c r="Z102" i="11"/>
  <c r="Z107" i="11"/>
  <c r="Z124" i="11"/>
  <c r="Z161" i="11"/>
  <c r="Z168" i="11"/>
  <c r="Z180" i="11"/>
  <c r="Z185" i="11"/>
  <c r="Z195" i="11"/>
  <c r="Z202" i="11"/>
  <c r="Z217" i="11"/>
  <c r="AA217" i="11" s="1"/>
  <c r="Z21" i="11"/>
  <c r="Z43" i="11"/>
  <c r="Z92" i="11"/>
  <c r="Z16" i="11"/>
  <c r="AA150" i="11" s="1"/>
  <c r="Z28" i="11"/>
  <c r="Z33" i="11"/>
  <c r="Z38" i="11"/>
  <c r="Z55" i="11"/>
  <c r="Z87" i="11"/>
  <c r="Z114" i="11"/>
  <c r="Z119" i="11"/>
  <c r="Z131" i="11"/>
  <c r="AA131" i="11" s="1"/>
  <c r="Z136" i="11"/>
  <c r="Z141" i="11"/>
  <c r="Z146" i="11"/>
  <c r="Z151" i="11"/>
  <c r="Z163" i="11"/>
  <c r="Z175" i="11"/>
  <c r="Z197" i="11"/>
  <c r="Z207" i="11"/>
  <c r="Z212" i="11"/>
  <c r="Z219" i="11"/>
  <c r="AA114" i="11" l="1"/>
  <c r="AA66" i="11"/>
  <c r="AA87" i="11"/>
  <c r="AA149" i="11"/>
  <c r="AA51" i="11"/>
  <c r="AA47" i="11"/>
  <c r="AA32" i="11"/>
  <c r="AA111" i="11"/>
  <c r="AA190" i="11"/>
  <c r="AA207" i="11"/>
  <c r="AA197" i="11"/>
  <c r="AA38" i="11"/>
  <c r="AA168" i="11"/>
  <c r="AA129" i="11"/>
  <c r="AA171" i="11"/>
  <c r="AA24" i="11"/>
  <c r="AA125" i="11"/>
  <c r="AA22" i="11"/>
  <c r="AA216" i="11"/>
  <c r="AA189" i="11"/>
  <c r="AA77" i="11"/>
  <c r="AA153" i="11"/>
  <c r="AA17" i="11"/>
  <c r="AA54" i="11"/>
  <c r="AA79" i="11"/>
  <c r="AA41" i="11"/>
  <c r="AA172" i="11"/>
  <c r="AA175" i="11"/>
  <c r="AA33" i="11"/>
  <c r="AA161" i="11"/>
  <c r="AA117" i="11"/>
  <c r="AA159" i="11"/>
  <c r="AA218" i="11"/>
  <c r="AA201" i="11"/>
  <c r="AA42" i="11"/>
  <c r="AA183" i="11"/>
  <c r="AA49" i="11"/>
  <c r="AA132" i="11"/>
  <c r="AA156" i="11"/>
  <c r="AA39" i="11"/>
  <c r="AA67" i="11"/>
  <c r="AA213" i="11"/>
  <c r="AA166" i="11"/>
  <c r="AA28" i="11"/>
  <c r="AA154" i="11"/>
  <c r="AA203" i="11"/>
  <c r="AA123" i="11"/>
  <c r="AA148" i="11"/>
  <c r="AA209" i="11"/>
  <c r="AA126" i="11"/>
  <c r="AA165" i="11"/>
  <c r="AA182" i="11"/>
  <c r="AA50" i="11"/>
  <c r="AA204" i="11"/>
  <c r="AA18" i="11"/>
  <c r="AA124" i="11"/>
  <c r="AA151" i="11"/>
  <c r="AA200" i="11"/>
  <c r="AA176" i="11"/>
  <c r="AA163" i="11"/>
  <c r="AA16" i="11"/>
  <c r="AA97" i="11"/>
  <c r="AA191" i="11"/>
  <c r="AA196" i="11"/>
  <c r="AA194" i="11"/>
  <c r="AA187" i="11"/>
  <c r="AA146" i="11"/>
  <c r="AA92" i="11"/>
  <c r="AA102" i="11"/>
  <c r="AA85" i="11"/>
  <c r="AA115" i="11"/>
  <c r="AA103" i="11"/>
  <c r="AA184" i="11"/>
  <c r="AA106" i="11"/>
  <c r="AA20" i="11"/>
  <c r="AA63" i="11"/>
  <c r="AA177" i="11"/>
  <c r="AA100" i="11"/>
  <c r="AA214" i="11"/>
  <c r="AA164" i="11"/>
  <c r="AA137" i="11"/>
  <c r="AA116" i="11"/>
  <c r="AA142" i="11"/>
  <c r="AA112" i="11"/>
  <c r="AA206" i="11"/>
  <c r="AA107" i="11"/>
  <c r="AA127" i="11"/>
  <c r="AA108" i="11"/>
  <c r="AA109" i="11"/>
  <c r="AA118" i="11"/>
  <c r="AA120" i="11"/>
  <c r="AA143" i="11"/>
  <c r="AA141" i="11"/>
  <c r="AA43" i="11"/>
  <c r="AA80" i="11"/>
  <c r="AA53" i="11"/>
  <c r="AA110" i="11"/>
  <c r="AA186" i="11"/>
  <c r="AA93" i="11"/>
  <c r="AA162" i="11"/>
  <c r="AA101" i="11"/>
  <c r="AA35" i="11"/>
  <c r="AA147" i="11"/>
  <c r="AA88" i="11"/>
  <c r="AA205" i="11"/>
  <c r="AA158" i="11"/>
  <c r="AA211" i="11"/>
  <c r="AA72" i="11"/>
  <c r="AA139" i="11"/>
  <c r="AA136" i="11"/>
  <c r="AA21" i="11"/>
  <c r="AA70" i="11"/>
  <c r="AA48" i="11"/>
  <c r="AA95" i="11"/>
  <c r="AA174" i="11"/>
  <c r="AA81" i="11"/>
  <c r="AA179" i="11"/>
  <c r="AA91" i="11"/>
  <c r="AA96" i="11"/>
  <c r="AA37" i="11"/>
  <c r="AA130" i="11"/>
  <c r="AA82" i="11"/>
  <c r="AA193" i="11"/>
  <c r="AA62" i="11"/>
  <c r="AA199" i="11"/>
  <c r="AA58" i="11"/>
  <c r="AA113" i="11"/>
  <c r="AA65" i="11"/>
  <c r="AA83" i="11"/>
  <c r="AA76" i="11"/>
  <c r="AA140" i="11"/>
  <c r="AA167" i="11"/>
  <c r="AA84" i="11"/>
  <c r="AA215" i="11"/>
  <c r="AA121" i="11"/>
  <c r="AA68" i="11"/>
  <c r="AA170" i="11"/>
  <c r="AA56" i="11"/>
  <c r="AA181" i="11"/>
  <c r="AA30" i="11"/>
  <c r="AA75" i="11"/>
  <c r="AA119" i="11"/>
  <c r="AA202" i="11"/>
  <c r="AA210" i="11"/>
  <c r="AA31" i="11"/>
  <c r="AA78" i="11"/>
  <c r="AA169" i="11"/>
  <c r="AA71" i="11"/>
  <c r="AA135" i="11"/>
  <c r="AA69" i="11"/>
  <c r="AA74" i="11"/>
  <c r="AA145" i="11"/>
  <c r="AA94" i="11"/>
  <c r="AA60" i="11"/>
  <c r="AA152" i="11"/>
  <c r="AA19" i="11"/>
  <c r="AA155" i="11"/>
  <c r="AA23" i="11"/>
  <c r="AA27" i="11"/>
  <c r="AA219" i="11"/>
  <c r="AA173" i="11"/>
  <c r="AA73" i="11"/>
  <c r="AA160" i="11"/>
  <c r="AA64" i="11"/>
  <c r="AA133" i="11"/>
  <c r="AA86" i="11"/>
  <c r="AA45" i="11"/>
  <c r="AA138" i="11"/>
  <c r="AA134" i="11"/>
  <c r="AA128" i="11"/>
  <c r="AA198" i="11"/>
  <c r="AA104" i="11"/>
  <c r="AA26" i="11"/>
  <c r="AA208" i="11"/>
  <c r="AA98" i="11"/>
  <c r="AA40" i="11"/>
  <c r="AA99" i="11"/>
  <c r="AA52" i="11"/>
  <c r="AA195" i="11"/>
  <c r="AA157" i="11"/>
  <c r="AA212" i="11"/>
  <c r="AA185" i="11"/>
  <c r="AA122" i="11"/>
  <c r="AA55" i="11"/>
  <c r="AA180" i="11"/>
  <c r="AA144" i="11"/>
  <c r="AA188" i="11"/>
  <c r="AA46" i="11"/>
  <c r="AA44" i="11"/>
  <c r="AA25" i="11"/>
  <c r="AA59" i="11"/>
  <c r="AA192" i="11"/>
  <c r="AA89" i="11"/>
  <c r="AA57" i="11"/>
  <c r="AA34" i="11"/>
  <c r="AA105" i="11"/>
  <c r="AA90" i="11"/>
  <c r="AA61" i="11"/>
  <c r="AA178" i="11"/>
  <c r="AA29" i="11"/>
  <c r="Y68" i="1" l="1"/>
  <c r="V68" i="1"/>
  <c r="AC68" i="1" s="1"/>
  <c r="J68" i="1"/>
  <c r="AB68" i="1" s="1"/>
  <c r="Y67" i="1"/>
  <c r="V67" i="1"/>
  <c r="AC67" i="1" s="1"/>
  <c r="J67" i="1"/>
  <c r="AB67" i="1" s="1"/>
  <c r="Y29" i="1"/>
  <c r="V29" i="1"/>
  <c r="AC29" i="1" s="1"/>
  <c r="J29" i="1"/>
  <c r="AB29" i="1" s="1"/>
  <c r="Y99" i="1"/>
  <c r="V99" i="1"/>
  <c r="AC99" i="1" s="1"/>
  <c r="J99" i="1"/>
  <c r="AB99" i="1" s="1"/>
  <c r="Y98" i="1"/>
  <c r="V98" i="1"/>
  <c r="AC98" i="1" s="1"/>
  <c r="J98" i="1"/>
  <c r="AB98" i="1" s="1"/>
  <c r="AC28" i="10"/>
  <c r="Y28" i="10"/>
  <c r="V28" i="10"/>
  <c r="J28" i="10"/>
  <c r="AB28" i="10" s="1"/>
  <c r="AB27" i="10"/>
  <c r="Y27" i="10"/>
  <c r="V27" i="10"/>
  <c r="AC27" i="10" s="1"/>
  <c r="J27" i="10"/>
  <c r="AC26" i="10"/>
  <c r="Y26" i="10"/>
  <c r="V26" i="10"/>
  <c r="J26" i="10"/>
  <c r="AB26" i="10" s="1"/>
  <c r="AB25" i="10"/>
  <c r="Z25" i="10"/>
  <c r="Y25" i="10"/>
  <c r="V25" i="10"/>
  <c r="AC25" i="10" s="1"/>
  <c r="J25" i="10"/>
  <c r="Y24" i="10"/>
  <c r="V24" i="10"/>
  <c r="AC24" i="10" s="1"/>
  <c r="J24" i="10"/>
  <c r="AB24" i="10" s="1"/>
  <c r="AC23" i="10"/>
  <c r="AB23" i="10"/>
  <c r="Z23" i="10"/>
  <c r="Y23" i="10"/>
  <c r="V23" i="10"/>
  <c r="J23" i="10"/>
  <c r="Y22" i="10"/>
  <c r="V22" i="10"/>
  <c r="AC22" i="10" s="1"/>
  <c r="J22" i="10"/>
  <c r="AB22" i="10" s="1"/>
  <c r="AB21" i="10"/>
  <c r="Y21" i="10"/>
  <c r="V21" i="10"/>
  <c r="AC21" i="10" s="1"/>
  <c r="J21" i="10"/>
  <c r="Z21" i="10" s="1"/>
  <c r="AC20" i="10"/>
  <c r="Y20" i="10"/>
  <c r="Z20" i="10" s="1"/>
  <c r="V20" i="10"/>
  <c r="J20" i="10"/>
  <c r="AB20" i="10" s="1"/>
  <c r="Z19" i="10"/>
  <c r="Y19" i="10"/>
  <c r="V19" i="10"/>
  <c r="AC19" i="10" s="1"/>
  <c r="J19" i="10"/>
  <c r="AB19" i="10" s="1"/>
  <c r="AC18" i="10"/>
  <c r="AB18" i="10"/>
  <c r="Y18" i="10"/>
  <c r="Z18" i="10" s="1"/>
  <c r="V18" i="10"/>
  <c r="J18" i="10"/>
  <c r="Y17" i="10"/>
  <c r="V17" i="10"/>
  <c r="AC17" i="10" s="1"/>
  <c r="J17" i="10"/>
  <c r="AB17" i="10" s="1"/>
  <c r="AC16" i="10"/>
  <c r="Y16" i="10"/>
  <c r="V16" i="10"/>
  <c r="J16" i="10"/>
  <c r="AB16" i="10" s="1"/>
  <c r="Y192" i="1"/>
  <c r="V192" i="1"/>
  <c r="AC192" i="1" s="1"/>
  <c r="J192" i="1"/>
  <c r="AB192" i="1" s="1"/>
  <c r="Y169" i="1"/>
  <c r="V169" i="1"/>
  <c r="AC169" i="1" s="1"/>
  <c r="J169" i="1"/>
  <c r="AB169" i="1" s="1"/>
  <c r="Y165" i="1"/>
  <c r="V165" i="1"/>
  <c r="AC165" i="1" s="1"/>
  <c r="J165" i="1"/>
  <c r="AB165" i="1" s="1"/>
  <c r="Y161" i="1"/>
  <c r="V161" i="1"/>
  <c r="AC161" i="1" s="1"/>
  <c r="J161" i="1"/>
  <c r="Y129" i="1"/>
  <c r="V129" i="1"/>
  <c r="AC129" i="1" s="1"/>
  <c r="J129" i="1"/>
  <c r="AB129" i="1" s="1"/>
  <c r="Y80" i="1"/>
  <c r="V80" i="1"/>
  <c r="J80" i="1"/>
  <c r="AB80" i="1" s="1"/>
  <c r="Y69" i="1"/>
  <c r="V69" i="1"/>
  <c r="AC69" i="1" s="1"/>
  <c r="J69" i="1"/>
  <c r="AB69" i="1" s="1"/>
  <c r="Y51" i="1"/>
  <c r="V51" i="1"/>
  <c r="AC51" i="1" s="1"/>
  <c r="J51" i="1"/>
  <c r="AB51" i="1" s="1"/>
  <c r="Y44" i="1"/>
  <c r="V44" i="1"/>
  <c r="AC44" i="1" s="1"/>
  <c r="J44" i="1"/>
  <c r="AB44" i="1" s="1"/>
  <c r="AB24" i="9"/>
  <c r="Y24" i="9"/>
  <c r="Z24" i="9" s="1"/>
  <c r="V24" i="9"/>
  <c r="AC24" i="9" s="1"/>
  <c r="J24" i="9"/>
  <c r="Z23" i="9"/>
  <c r="Y23" i="9"/>
  <c r="V23" i="9"/>
  <c r="AC23" i="9" s="1"/>
  <c r="J23" i="9"/>
  <c r="AB23" i="9" s="1"/>
  <c r="Y22" i="9"/>
  <c r="V22" i="9"/>
  <c r="AC22" i="9" s="1"/>
  <c r="J22" i="9"/>
  <c r="AB22" i="9" s="1"/>
  <c r="AB21" i="9"/>
  <c r="Y21" i="9"/>
  <c r="Z21" i="9" s="1"/>
  <c r="V21" i="9"/>
  <c r="AC21" i="9" s="1"/>
  <c r="J21" i="9"/>
  <c r="Y20" i="9"/>
  <c r="V20" i="9"/>
  <c r="AC20" i="9" s="1"/>
  <c r="J20" i="9"/>
  <c r="AB20" i="9" s="1"/>
  <c r="AB19" i="9"/>
  <c r="Y19" i="9"/>
  <c r="V19" i="9"/>
  <c r="Z19" i="9" s="1"/>
  <c r="J19" i="9"/>
  <c r="Y18" i="9"/>
  <c r="V18" i="9"/>
  <c r="AC18" i="9" s="1"/>
  <c r="J18" i="9"/>
  <c r="AB18" i="9" s="1"/>
  <c r="AC17" i="9"/>
  <c r="AB17" i="9"/>
  <c r="Z17" i="9"/>
  <c r="Y17" i="9"/>
  <c r="V17" i="9"/>
  <c r="J17" i="9"/>
  <c r="Y16" i="9"/>
  <c r="V16" i="9"/>
  <c r="AC16" i="9" s="1"/>
  <c r="J16" i="9"/>
  <c r="AB16" i="9" s="1"/>
  <c r="Y183" i="1"/>
  <c r="V183" i="1"/>
  <c r="AC183" i="1" s="1"/>
  <c r="J183" i="1"/>
  <c r="AB183" i="1" s="1"/>
  <c r="Y173" i="1"/>
  <c r="V173" i="1"/>
  <c r="AC173" i="1" s="1"/>
  <c r="J173" i="1"/>
  <c r="AB173" i="1" s="1"/>
  <c r="Y156" i="1"/>
  <c r="V156" i="1"/>
  <c r="AC156" i="1" s="1"/>
  <c r="J156" i="1"/>
  <c r="AB156" i="1" s="1"/>
  <c r="Y154" i="1"/>
  <c r="V154" i="1"/>
  <c r="AC154" i="1" s="1"/>
  <c r="J154" i="1"/>
  <c r="AB154" i="1" s="1"/>
  <c r="Y149" i="1"/>
  <c r="V149" i="1"/>
  <c r="J149" i="1"/>
  <c r="AB149" i="1" s="1"/>
  <c r="Y125" i="1"/>
  <c r="V125" i="1"/>
  <c r="AC125" i="1" s="1"/>
  <c r="J125" i="1"/>
  <c r="AB125" i="1" s="1"/>
  <c r="Y119" i="1"/>
  <c r="V119" i="1"/>
  <c r="AC119" i="1" s="1"/>
  <c r="J119" i="1"/>
  <c r="AB119" i="1" s="1"/>
  <c r="Y114" i="1"/>
  <c r="V114" i="1"/>
  <c r="AC114" i="1" s="1"/>
  <c r="J114" i="1"/>
  <c r="AB114" i="1" s="1"/>
  <c r="Y113" i="1"/>
  <c r="V113" i="1"/>
  <c r="AC113" i="1" s="1"/>
  <c r="J113" i="1"/>
  <c r="Y106" i="1"/>
  <c r="V106" i="1"/>
  <c r="AC106" i="1" s="1"/>
  <c r="J106" i="1"/>
  <c r="AB106" i="1" s="1"/>
  <c r="Y86" i="1"/>
  <c r="V86" i="1"/>
  <c r="AC86" i="1" s="1"/>
  <c r="J86" i="1"/>
  <c r="AB86" i="1" s="1"/>
  <c r="Y81" i="1"/>
  <c r="V81" i="1"/>
  <c r="AC81" i="1" s="1"/>
  <c r="J81" i="1"/>
  <c r="AB81" i="1" s="1"/>
  <c r="Y66" i="1"/>
  <c r="V66" i="1"/>
  <c r="AC66" i="1" s="1"/>
  <c r="J66" i="1"/>
  <c r="AB66" i="1" s="1"/>
  <c r="Y52" i="1"/>
  <c r="V52" i="1"/>
  <c r="AC52" i="1" s="1"/>
  <c r="J52" i="1"/>
  <c r="Y40" i="1"/>
  <c r="V40" i="1"/>
  <c r="AC40" i="1" s="1"/>
  <c r="J40" i="1"/>
  <c r="AB40" i="1" s="1"/>
  <c r="Y37" i="1"/>
  <c r="V37" i="1"/>
  <c r="J37" i="1"/>
  <c r="AB37" i="1" s="1"/>
  <c r="Y21" i="1"/>
  <c r="V21" i="1"/>
  <c r="AC21" i="1" s="1"/>
  <c r="J21" i="1"/>
  <c r="AB21" i="1" s="1"/>
  <c r="Y18" i="1"/>
  <c r="V18" i="1"/>
  <c r="AC18" i="1" s="1"/>
  <c r="J18" i="1"/>
  <c r="AB18" i="1" s="1"/>
  <c r="Y35" i="8"/>
  <c r="V35" i="8"/>
  <c r="AC35" i="8" s="1"/>
  <c r="J35" i="8"/>
  <c r="AB35" i="8" s="1"/>
  <c r="AC34" i="8"/>
  <c r="AB34" i="8"/>
  <c r="Z34" i="8"/>
  <c r="Y34" i="8"/>
  <c r="V34" i="8"/>
  <c r="J34" i="8"/>
  <c r="Y33" i="8"/>
  <c r="V33" i="8"/>
  <c r="AC33" i="8" s="1"/>
  <c r="J33" i="8"/>
  <c r="AB33" i="8" s="1"/>
  <c r="AB32" i="8"/>
  <c r="Y32" i="8"/>
  <c r="V32" i="8"/>
  <c r="AC32" i="8" s="1"/>
  <c r="J32" i="8"/>
  <c r="Z32" i="8" s="1"/>
  <c r="Y31" i="8"/>
  <c r="V31" i="8"/>
  <c r="AC31" i="8" s="1"/>
  <c r="J31" i="8"/>
  <c r="AB31" i="8" s="1"/>
  <c r="AC30" i="8"/>
  <c r="Z30" i="8"/>
  <c r="Y30" i="8"/>
  <c r="V30" i="8"/>
  <c r="J30" i="8"/>
  <c r="AB30" i="8" s="1"/>
  <c r="AB29" i="8"/>
  <c r="Y29" i="8"/>
  <c r="V29" i="8"/>
  <c r="AC29" i="8" s="1"/>
  <c r="J29" i="8"/>
  <c r="Y28" i="8"/>
  <c r="V28" i="8"/>
  <c r="AC28" i="8" s="1"/>
  <c r="J28" i="8"/>
  <c r="AB28" i="8" s="1"/>
  <c r="AC27" i="8"/>
  <c r="Z27" i="8"/>
  <c r="Y27" i="8"/>
  <c r="V27" i="8"/>
  <c r="J27" i="8"/>
  <c r="AB27" i="8" s="1"/>
  <c r="Y26" i="8"/>
  <c r="V26" i="8"/>
  <c r="AC26" i="8" s="1"/>
  <c r="J26" i="8"/>
  <c r="AB26" i="8" s="1"/>
  <c r="AC25" i="8"/>
  <c r="AB25" i="8"/>
  <c r="Y25" i="8"/>
  <c r="V25" i="8"/>
  <c r="J25" i="8"/>
  <c r="Z25" i="8" s="1"/>
  <c r="Y24" i="8"/>
  <c r="V24" i="8"/>
  <c r="AC24" i="8" s="1"/>
  <c r="J24" i="8"/>
  <c r="AB24" i="8" s="1"/>
  <c r="Y23" i="8"/>
  <c r="V23" i="8"/>
  <c r="AC23" i="8" s="1"/>
  <c r="J23" i="8"/>
  <c r="AB23" i="8" s="1"/>
  <c r="AC22" i="8"/>
  <c r="AB22" i="8"/>
  <c r="Z22" i="8"/>
  <c r="Y22" i="8"/>
  <c r="V22" i="8"/>
  <c r="J22" i="8"/>
  <c r="Y21" i="8"/>
  <c r="V21" i="8"/>
  <c r="AC21" i="8" s="1"/>
  <c r="J21" i="8"/>
  <c r="AB21" i="8" s="1"/>
  <c r="AB20" i="8"/>
  <c r="Y20" i="8"/>
  <c r="V20" i="8"/>
  <c r="AC20" i="8" s="1"/>
  <c r="J20" i="8"/>
  <c r="Z20" i="8" s="1"/>
  <c r="Y19" i="8"/>
  <c r="V19" i="8"/>
  <c r="AC19" i="8" s="1"/>
  <c r="J19" i="8"/>
  <c r="AB19" i="8" s="1"/>
  <c r="AC18" i="8"/>
  <c r="Z18" i="8"/>
  <c r="Y18" i="8"/>
  <c r="V18" i="8"/>
  <c r="J18" i="8"/>
  <c r="AB18" i="8" s="1"/>
  <c r="AB17" i="8"/>
  <c r="Y17" i="8"/>
  <c r="V17" i="8"/>
  <c r="AC17" i="8" s="1"/>
  <c r="J17" i="8"/>
  <c r="Y16" i="8"/>
  <c r="V16" i="8"/>
  <c r="AC16" i="8" s="1"/>
  <c r="J16" i="8"/>
  <c r="AB16" i="8" s="1"/>
  <c r="W197" i="1"/>
  <c r="V197" i="1"/>
  <c r="AC197" i="1" s="1"/>
  <c r="J197" i="1"/>
  <c r="AB197" i="1" s="1"/>
  <c r="W190" i="1"/>
  <c r="Y190" i="1" s="1"/>
  <c r="V190" i="1"/>
  <c r="AC190" i="1" s="1"/>
  <c r="J190" i="1"/>
  <c r="AB190" i="1" s="1"/>
  <c r="W188" i="1"/>
  <c r="Y188" i="1" s="1"/>
  <c r="V188" i="1"/>
  <c r="AC188" i="1" s="1"/>
  <c r="J188" i="1"/>
  <c r="AB188" i="1" s="1"/>
  <c r="W187" i="1"/>
  <c r="Y187" i="1" s="1"/>
  <c r="V187" i="1"/>
  <c r="AC187" i="1" s="1"/>
  <c r="J187" i="1"/>
  <c r="AB187" i="1" s="1"/>
  <c r="W175" i="1"/>
  <c r="Y175" i="1" s="1"/>
  <c r="V175" i="1"/>
  <c r="AC175" i="1" s="1"/>
  <c r="J175" i="1"/>
  <c r="AB175" i="1" s="1"/>
  <c r="W174" i="1"/>
  <c r="Y174" i="1" s="1"/>
  <c r="V174" i="1"/>
  <c r="AC174" i="1" s="1"/>
  <c r="J174" i="1"/>
  <c r="AB174" i="1" s="1"/>
  <c r="W166" i="1"/>
  <c r="Y166" i="1" s="1"/>
  <c r="V166" i="1"/>
  <c r="AC166" i="1" s="1"/>
  <c r="J166" i="1"/>
  <c r="AB166" i="1" s="1"/>
  <c r="W163" i="1"/>
  <c r="Y163" i="1" s="1"/>
  <c r="V163" i="1"/>
  <c r="AC163" i="1" s="1"/>
  <c r="J163" i="1"/>
  <c r="AB163" i="1" s="1"/>
  <c r="W159" i="1"/>
  <c r="Y159" i="1" s="1"/>
  <c r="V159" i="1"/>
  <c r="AC159" i="1" s="1"/>
  <c r="J159" i="1"/>
  <c r="AB159" i="1" s="1"/>
  <c r="W146" i="1"/>
  <c r="Y146" i="1" s="1"/>
  <c r="V146" i="1"/>
  <c r="AC146" i="1" s="1"/>
  <c r="J146" i="1"/>
  <c r="AB146" i="1" s="1"/>
  <c r="W135" i="1"/>
  <c r="Y135" i="1" s="1"/>
  <c r="V135" i="1"/>
  <c r="AC135" i="1" s="1"/>
  <c r="J135" i="1"/>
  <c r="AB135" i="1" s="1"/>
  <c r="W131" i="1"/>
  <c r="Y131" i="1" s="1"/>
  <c r="V131" i="1"/>
  <c r="AC131" i="1" s="1"/>
  <c r="J131" i="1"/>
  <c r="AB131" i="1" s="1"/>
  <c r="W127" i="1"/>
  <c r="Y127" i="1" s="1"/>
  <c r="V127" i="1"/>
  <c r="AC127" i="1" s="1"/>
  <c r="J127" i="1"/>
  <c r="AB127" i="1" s="1"/>
  <c r="W124" i="1"/>
  <c r="Y124" i="1" s="1"/>
  <c r="V124" i="1"/>
  <c r="AC124" i="1" s="1"/>
  <c r="J124" i="1"/>
  <c r="AB124" i="1" s="1"/>
  <c r="W96" i="1"/>
  <c r="Y96" i="1" s="1"/>
  <c r="V96" i="1"/>
  <c r="AC96" i="1" s="1"/>
  <c r="J96" i="1"/>
  <c r="AB96" i="1" s="1"/>
  <c r="W92" i="1"/>
  <c r="Y92" i="1" s="1"/>
  <c r="V92" i="1"/>
  <c r="AC92" i="1" s="1"/>
  <c r="J92" i="1"/>
  <c r="AB92" i="1" s="1"/>
  <c r="W91" i="1"/>
  <c r="Y91" i="1" s="1"/>
  <c r="V91" i="1"/>
  <c r="AC91" i="1" s="1"/>
  <c r="J91" i="1"/>
  <c r="AB91" i="1" s="1"/>
  <c r="W73" i="1"/>
  <c r="Y73" i="1" s="1"/>
  <c r="V73" i="1"/>
  <c r="AC73" i="1" s="1"/>
  <c r="J73" i="1"/>
  <c r="AB73" i="1" s="1"/>
  <c r="W70" i="1"/>
  <c r="Y70" i="1" s="1"/>
  <c r="V70" i="1"/>
  <c r="AC70" i="1" s="1"/>
  <c r="J70" i="1"/>
  <c r="AB70" i="1" s="1"/>
  <c r="W63" i="1"/>
  <c r="Y63" i="1" s="1"/>
  <c r="V63" i="1"/>
  <c r="AC63" i="1" s="1"/>
  <c r="J63" i="1"/>
  <c r="AB63" i="1" s="1"/>
  <c r="W58" i="1"/>
  <c r="Y58" i="1" s="1"/>
  <c r="V58" i="1"/>
  <c r="AC58" i="1" s="1"/>
  <c r="J58" i="1"/>
  <c r="AB58" i="1" s="1"/>
  <c r="W48" i="1"/>
  <c r="Y48" i="1" s="1"/>
  <c r="V48" i="1"/>
  <c r="AC48" i="1" s="1"/>
  <c r="J48" i="1"/>
  <c r="AB48" i="1" s="1"/>
  <c r="W35" i="1"/>
  <c r="Y35" i="1" s="1"/>
  <c r="V35" i="1"/>
  <c r="AC35" i="1" s="1"/>
  <c r="J35" i="1"/>
  <c r="AB35" i="1" s="1"/>
  <c r="W30" i="1"/>
  <c r="Y30" i="1" s="1"/>
  <c r="V30" i="1"/>
  <c r="AC30" i="1" s="1"/>
  <c r="J30" i="1"/>
  <c r="AB30" i="1" s="1"/>
  <c r="W42" i="7"/>
  <c r="V42" i="7"/>
  <c r="AC42" i="7" s="1"/>
  <c r="J42" i="7"/>
  <c r="AB42" i="7" s="1"/>
  <c r="AC41" i="7"/>
  <c r="AB41" i="7"/>
  <c r="Z41" i="7"/>
  <c r="W41" i="7"/>
  <c r="V41" i="7"/>
  <c r="J41" i="7"/>
  <c r="W40" i="7"/>
  <c r="Y40" i="7" s="1"/>
  <c r="V40" i="7"/>
  <c r="AC40" i="7" s="1"/>
  <c r="J40" i="7"/>
  <c r="AB40" i="7" s="1"/>
  <c r="AC39" i="7"/>
  <c r="AB39" i="7"/>
  <c r="W39" i="7"/>
  <c r="Y39" i="7" s="1"/>
  <c r="V39" i="7"/>
  <c r="J39" i="7"/>
  <c r="Z39" i="7" s="1"/>
  <c r="AB38" i="7"/>
  <c r="Y38" i="7"/>
  <c r="Z38" i="7" s="1"/>
  <c r="W38" i="7"/>
  <c r="V38" i="7"/>
  <c r="AC38" i="7" s="1"/>
  <c r="J38" i="7"/>
  <c r="W37" i="7"/>
  <c r="Y37" i="7" s="1"/>
  <c r="V37" i="7"/>
  <c r="AC37" i="7" s="1"/>
  <c r="J37" i="7"/>
  <c r="AB37" i="7" s="1"/>
  <c r="AC36" i="7"/>
  <c r="AB36" i="7"/>
  <c r="W36" i="7"/>
  <c r="Y36" i="7" s="1"/>
  <c r="V36" i="7"/>
  <c r="J36" i="7"/>
  <c r="Z36" i="7" s="1"/>
  <c r="AB35" i="7"/>
  <c r="Y35" i="7"/>
  <c r="Z35" i="7" s="1"/>
  <c r="W35" i="7"/>
  <c r="V35" i="7"/>
  <c r="AC35" i="7" s="1"/>
  <c r="J35" i="7"/>
  <c r="W34" i="7"/>
  <c r="Y34" i="7" s="1"/>
  <c r="V34" i="7"/>
  <c r="AC34" i="7" s="1"/>
  <c r="J34" i="7"/>
  <c r="AB34" i="7" s="1"/>
  <c r="AC33" i="7"/>
  <c r="AB33" i="7"/>
  <c r="W33" i="7"/>
  <c r="Y33" i="7" s="1"/>
  <c r="V33" i="7"/>
  <c r="J33" i="7"/>
  <c r="Z33" i="7" s="1"/>
  <c r="AB32" i="7"/>
  <c r="Y32" i="7"/>
  <c r="Z32" i="7" s="1"/>
  <c r="W32" i="7"/>
  <c r="V32" i="7"/>
  <c r="AC32" i="7" s="1"/>
  <c r="J32" i="7"/>
  <c r="W31" i="7"/>
  <c r="Y31" i="7" s="1"/>
  <c r="V31" i="7"/>
  <c r="AC31" i="7" s="1"/>
  <c r="J31" i="7"/>
  <c r="AB31" i="7" s="1"/>
  <c r="AC30" i="7"/>
  <c r="AB30" i="7"/>
  <c r="W30" i="7"/>
  <c r="Y30" i="7" s="1"/>
  <c r="V30" i="7"/>
  <c r="J30" i="7"/>
  <c r="Z30" i="7" s="1"/>
  <c r="AB29" i="7"/>
  <c r="Z29" i="7"/>
  <c r="Y29" i="7"/>
  <c r="W29" i="7"/>
  <c r="V29" i="7"/>
  <c r="AC29" i="7" s="1"/>
  <c r="J29" i="7"/>
  <c r="W28" i="7"/>
  <c r="Y28" i="7" s="1"/>
  <c r="V28" i="7"/>
  <c r="AC28" i="7" s="1"/>
  <c r="J28" i="7"/>
  <c r="AB28" i="7" s="1"/>
  <c r="AC27" i="7"/>
  <c r="AB27" i="7"/>
  <c r="W27" i="7"/>
  <c r="Y27" i="7" s="1"/>
  <c r="V27" i="7"/>
  <c r="J27" i="7"/>
  <c r="Z27" i="7" s="1"/>
  <c r="AB26" i="7"/>
  <c r="Y26" i="7"/>
  <c r="Z26" i="7" s="1"/>
  <c r="W26" i="7"/>
  <c r="V26" i="7"/>
  <c r="AC26" i="7" s="1"/>
  <c r="J26" i="7"/>
  <c r="W25" i="7"/>
  <c r="Y25" i="7" s="1"/>
  <c r="V25" i="7"/>
  <c r="AC25" i="7" s="1"/>
  <c r="J25" i="7"/>
  <c r="AB25" i="7" s="1"/>
  <c r="AC24" i="7"/>
  <c r="AB24" i="7"/>
  <c r="W24" i="7"/>
  <c r="Y24" i="7" s="1"/>
  <c r="V24" i="7"/>
  <c r="J24" i="7"/>
  <c r="Z24" i="7" s="1"/>
  <c r="AB23" i="7"/>
  <c r="Y23" i="7"/>
  <c r="Z23" i="7" s="1"/>
  <c r="W23" i="7"/>
  <c r="V23" i="7"/>
  <c r="AC23" i="7" s="1"/>
  <c r="J23" i="7"/>
  <c r="W22" i="7"/>
  <c r="Y22" i="7" s="1"/>
  <c r="V22" i="7"/>
  <c r="AC22" i="7" s="1"/>
  <c r="J22" i="7"/>
  <c r="AB22" i="7" s="1"/>
  <c r="AC21" i="7"/>
  <c r="AB21" i="7"/>
  <c r="W21" i="7"/>
  <c r="Y21" i="7" s="1"/>
  <c r="V21" i="7"/>
  <c r="J21" i="7"/>
  <c r="Z21" i="7" s="1"/>
  <c r="AB20" i="7"/>
  <c r="Y20" i="7"/>
  <c r="Z20" i="7" s="1"/>
  <c r="W20" i="7"/>
  <c r="V20" i="7"/>
  <c r="AC20" i="7" s="1"/>
  <c r="J20" i="7"/>
  <c r="W19" i="7"/>
  <c r="Y19" i="7" s="1"/>
  <c r="V19" i="7"/>
  <c r="AC19" i="7" s="1"/>
  <c r="J19" i="7"/>
  <c r="AB19" i="7" s="1"/>
  <c r="AC18" i="7"/>
  <c r="AB18" i="7"/>
  <c r="W18" i="7"/>
  <c r="Y18" i="7" s="1"/>
  <c r="V18" i="7"/>
  <c r="J18" i="7"/>
  <c r="AB17" i="7"/>
  <c r="Y17" i="7"/>
  <c r="Z17" i="7" s="1"/>
  <c r="W17" i="7"/>
  <c r="V17" i="7"/>
  <c r="AC17" i="7" s="1"/>
  <c r="J17" i="7"/>
  <c r="W16" i="7"/>
  <c r="Y16" i="7" s="1"/>
  <c r="V16" i="7"/>
  <c r="AC16" i="7" s="1"/>
  <c r="J16" i="7"/>
  <c r="AB16" i="7" s="1"/>
  <c r="V179" i="1"/>
  <c r="AC179" i="1" s="1"/>
  <c r="J179" i="1"/>
  <c r="AB179" i="1" s="1"/>
  <c r="Y26" i="1"/>
  <c r="V26" i="1"/>
  <c r="AC26" i="1" s="1"/>
  <c r="J26" i="1"/>
  <c r="AB26" i="1" s="1"/>
  <c r="Y168" i="1"/>
  <c r="V168" i="1"/>
  <c r="AC168" i="1" s="1"/>
  <c r="J168" i="1"/>
  <c r="AB168" i="1" s="1"/>
  <c r="Y59" i="1"/>
  <c r="V59" i="1"/>
  <c r="AC59" i="1" s="1"/>
  <c r="J59" i="1"/>
  <c r="AB59" i="1" s="1"/>
  <c r="Y111" i="1"/>
  <c r="V111" i="1"/>
  <c r="AC111" i="1" s="1"/>
  <c r="J111" i="1"/>
  <c r="AB111" i="1" s="1"/>
  <c r="Y181" i="1"/>
  <c r="V181" i="1"/>
  <c r="J181" i="1"/>
  <c r="AB181" i="1" s="1"/>
  <c r="Y85" i="1"/>
  <c r="V85" i="1"/>
  <c r="AC85" i="1" s="1"/>
  <c r="J85" i="1"/>
  <c r="AB85" i="1" s="1"/>
  <c r="Y34" i="1"/>
  <c r="V34" i="1"/>
  <c r="AC34" i="1" s="1"/>
  <c r="J34" i="1"/>
  <c r="AB34" i="1" s="1"/>
  <c r="Y121" i="1"/>
  <c r="V121" i="1"/>
  <c r="AC121" i="1" s="1"/>
  <c r="J121" i="1"/>
  <c r="AB121" i="1" s="1"/>
  <c r="Y77" i="1"/>
  <c r="V77" i="1"/>
  <c r="AC77" i="1" s="1"/>
  <c r="J77" i="1"/>
  <c r="AB77" i="1" s="1"/>
  <c r="Y87" i="1"/>
  <c r="V87" i="1"/>
  <c r="AC87" i="1" s="1"/>
  <c r="J87" i="1"/>
  <c r="Y19" i="1"/>
  <c r="V19" i="1"/>
  <c r="AC19" i="1" s="1"/>
  <c r="J19" i="1"/>
  <c r="Y176" i="1"/>
  <c r="V176" i="1"/>
  <c r="AC176" i="1" s="1"/>
  <c r="J176" i="1"/>
  <c r="AB176" i="1" s="1"/>
  <c r="V141" i="1"/>
  <c r="AC141" i="1" s="1"/>
  <c r="J141" i="1"/>
  <c r="AB141" i="1" s="1"/>
  <c r="Y20" i="1"/>
  <c r="V20" i="1"/>
  <c r="AC20" i="1" s="1"/>
  <c r="J20" i="1"/>
  <c r="Y25" i="1"/>
  <c r="V25" i="1"/>
  <c r="AC25" i="1" s="1"/>
  <c r="J25" i="1"/>
  <c r="AB25" i="1" s="1"/>
  <c r="Y93" i="1"/>
  <c r="V93" i="1"/>
  <c r="AC93" i="1" s="1"/>
  <c r="J93" i="1"/>
  <c r="AB93" i="1" s="1"/>
  <c r="Y172" i="1"/>
  <c r="V172" i="1"/>
  <c r="AC172" i="1" s="1"/>
  <c r="J172" i="1"/>
  <c r="AC34" i="6"/>
  <c r="AB34" i="6"/>
  <c r="Z34" i="6"/>
  <c r="Y34" i="6"/>
  <c r="V34" i="6"/>
  <c r="J34" i="6"/>
  <c r="AC33" i="6"/>
  <c r="V33" i="6"/>
  <c r="J33" i="6"/>
  <c r="AB33" i="6" s="1"/>
  <c r="AC32" i="6"/>
  <c r="AB32" i="6"/>
  <c r="Z32" i="6"/>
  <c r="Y32" i="6"/>
  <c r="V32" i="6"/>
  <c r="J32" i="6"/>
  <c r="Y31" i="6"/>
  <c r="V31" i="6"/>
  <c r="AC31" i="6" s="1"/>
  <c r="J31" i="6"/>
  <c r="AB31" i="6" s="1"/>
  <c r="AC30" i="6"/>
  <c r="AB30" i="6"/>
  <c r="Y30" i="6"/>
  <c r="Z30" i="6" s="1"/>
  <c r="V30" i="6"/>
  <c r="J30" i="6"/>
  <c r="Y29" i="6"/>
  <c r="V29" i="6"/>
  <c r="Z29" i="6" s="1"/>
  <c r="J29" i="6"/>
  <c r="AB29" i="6" s="1"/>
  <c r="AC28" i="6"/>
  <c r="AB28" i="6"/>
  <c r="Y28" i="6"/>
  <c r="Z28" i="6" s="1"/>
  <c r="V28" i="6"/>
  <c r="J28" i="6"/>
  <c r="AB27" i="6"/>
  <c r="Z27" i="6"/>
  <c r="Y27" i="6"/>
  <c r="V27" i="6"/>
  <c r="AC27" i="6" s="1"/>
  <c r="J27" i="6"/>
  <c r="Y26" i="6"/>
  <c r="V26" i="6"/>
  <c r="AC26" i="6" s="1"/>
  <c r="J26" i="6"/>
  <c r="AB26" i="6" s="1"/>
  <c r="AC25" i="6"/>
  <c r="AB25" i="6"/>
  <c r="Z25" i="6"/>
  <c r="Y25" i="6"/>
  <c r="V25" i="6"/>
  <c r="J25" i="6"/>
  <c r="Y24" i="6"/>
  <c r="V24" i="6"/>
  <c r="AC24" i="6" s="1"/>
  <c r="J24" i="6"/>
  <c r="AB24" i="6" s="1"/>
  <c r="AC23" i="6"/>
  <c r="AB23" i="6"/>
  <c r="Z23" i="6"/>
  <c r="Y23" i="6"/>
  <c r="V23" i="6"/>
  <c r="J23" i="6"/>
  <c r="Z22" i="6"/>
  <c r="Y22" i="6"/>
  <c r="V22" i="6"/>
  <c r="AC22" i="6" s="1"/>
  <c r="J22" i="6"/>
  <c r="AB22" i="6" s="1"/>
  <c r="AC21" i="6"/>
  <c r="Y21" i="6"/>
  <c r="V21" i="6"/>
  <c r="J21" i="6"/>
  <c r="AB21" i="6" s="1"/>
  <c r="AB20" i="6"/>
  <c r="Z20" i="6"/>
  <c r="V20" i="6"/>
  <c r="AC20" i="6" s="1"/>
  <c r="J20" i="6"/>
  <c r="Y19" i="6"/>
  <c r="V19" i="6"/>
  <c r="AC19" i="6" s="1"/>
  <c r="J19" i="6"/>
  <c r="AB19" i="6" s="1"/>
  <c r="AC18" i="6"/>
  <c r="AB18" i="6"/>
  <c r="Z18" i="6"/>
  <c r="Y18" i="6"/>
  <c r="V18" i="6"/>
  <c r="J18" i="6"/>
  <c r="Y17" i="6"/>
  <c r="V17" i="6"/>
  <c r="AC17" i="6" s="1"/>
  <c r="J17" i="6"/>
  <c r="Z17" i="6" s="1"/>
  <c r="AC16" i="6"/>
  <c r="AB16" i="6"/>
  <c r="Z16" i="6"/>
  <c r="Y16" i="6"/>
  <c r="V16" i="6"/>
  <c r="J16" i="6"/>
  <c r="Y22" i="1"/>
  <c r="V22" i="1"/>
  <c r="AC22" i="1" s="1"/>
  <c r="J22" i="1"/>
  <c r="AB22" i="1" s="1"/>
  <c r="Y118" i="1"/>
  <c r="V118" i="1"/>
  <c r="AC118" i="1" s="1"/>
  <c r="J118" i="1"/>
  <c r="Y74" i="1"/>
  <c r="V74" i="1"/>
  <c r="AC74" i="1" s="1"/>
  <c r="J74" i="1"/>
  <c r="AB74" i="1" s="1"/>
  <c r="Y191" i="1"/>
  <c r="V191" i="1"/>
  <c r="AC191" i="1" s="1"/>
  <c r="J191" i="1"/>
  <c r="AB191" i="1" s="1"/>
  <c r="Y60" i="1"/>
  <c r="V60" i="1"/>
  <c r="AC60" i="1" s="1"/>
  <c r="J60" i="1"/>
  <c r="AB60" i="1" s="1"/>
  <c r="Y90" i="1"/>
  <c r="V90" i="1"/>
  <c r="AC90" i="1" s="1"/>
  <c r="J90" i="1"/>
  <c r="AB90" i="1" s="1"/>
  <c r="Y28" i="1"/>
  <c r="V28" i="1"/>
  <c r="AC28" i="1" s="1"/>
  <c r="J28" i="1"/>
  <c r="AB28" i="1" s="1"/>
  <c r="Y36" i="1"/>
  <c r="V36" i="1"/>
  <c r="AC36" i="1" s="1"/>
  <c r="J36" i="1"/>
  <c r="AB36" i="1" s="1"/>
  <c r="Y71" i="1"/>
  <c r="V71" i="1"/>
  <c r="AC71" i="1" s="1"/>
  <c r="J71" i="1"/>
  <c r="AB71" i="1" s="1"/>
  <c r="Y184" i="1"/>
  <c r="V184" i="1"/>
  <c r="AC184" i="1" s="1"/>
  <c r="J184" i="1"/>
  <c r="AB184" i="1" s="1"/>
  <c r="Y116" i="1"/>
  <c r="V116" i="1"/>
  <c r="AC116" i="1" s="1"/>
  <c r="J116" i="1"/>
  <c r="AB116" i="1" s="1"/>
  <c r="Y45" i="1"/>
  <c r="V45" i="1"/>
  <c r="AC45" i="1" s="1"/>
  <c r="J45" i="1"/>
  <c r="AB45" i="1" s="1"/>
  <c r="Y31" i="1"/>
  <c r="V31" i="1"/>
  <c r="AC31" i="1" s="1"/>
  <c r="J31" i="1"/>
  <c r="AB31" i="1" s="1"/>
  <c r="Y164" i="1"/>
  <c r="V164" i="1"/>
  <c r="AC164" i="1" s="1"/>
  <c r="J164" i="1"/>
  <c r="Y105" i="1"/>
  <c r="V105" i="1"/>
  <c r="AC105" i="1" s="1"/>
  <c r="J105" i="1"/>
  <c r="AB105" i="1" s="1"/>
  <c r="Y46" i="1"/>
  <c r="V46" i="1"/>
  <c r="AC46" i="1" s="1"/>
  <c r="J46" i="1"/>
  <c r="AB46" i="1" s="1"/>
  <c r="Z100" i="5"/>
  <c r="Y100" i="5"/>
  <c r="V100" i="5"/>
  <c r="AC100" i="5" s="1"/>
  <c r="J100" i="5"/>
  <c r="AB100" i="5" s="1"/>
  <c r="AC99" i="5"/>
  <c r="AB99" i="5"/>
  <c r="Z99" i="5"/>
  <c r="Y99" i="5"/>
  <c r="V99" i="5"/>
  <c r="J99" i="5"/>
  <c r="Y98" i="5"/>
  <c r="V98" i="5"/>
  <c r="AC98" i="5" s="1"/>
  <c r="J98" i="5"/>
  <c r="AB98" i="5" s="1"/>
  <c r="AC97" i="5"/>
  <c r="AB97" i="5"/>
  <c r="Y97" i="5"/>
  <c r="V97" i="5"/>
  <c r="J97" i="5"/>
  <c r="Z97" i="5" s="1"/>
  <c r="Y96" i="5"/>
  <c r="V96" i="5"/>
  <c r="AC96" i="5" s="1"/>
  <c r="J96" i="5"/>
  <c r="AB96" i="5" s="1"/>
  <c r="AC95" i="5"/>
  <c r="Z95" i="5"/>
  <c r="Y95" i="5"/>
  <c r="V95" i="5"/>
  <c r="J95" i="5"/>
  <c r="AB95" i="5" s="1"/>
  <c r="AB94" i="5"/>
  <c r="Y94" i="5"/>
  <c r="Z94" i="5" s="1"/>
  <c r="V94" i="5"/>
  <c r="AC94" i="5" s="1"/>
  <c r="J94" i="5"/>
  <c r="AC93" i="5"/>
  <c r="Y93" i="5"/>
  <c r="V93" i="5"/>
  <c r="J93" i="5"/>
  <c r="AB93" i="5" s="1"/>
  <c r="AC92" i="5"/>
  <c r="AB92" i="5"/>
  <c r="Z92" i="5"/>
  <c r="Y92" i="5"/>
  <c r="V92" i="5"/>
  <c r="J92" i="5"/>
  <c r="Y91" i="5"/>
  <c r="V91" i="5"/>
  <c r="AC91" i="5" s="1"/>
  <c r="J91" i="5"/>
  <c r="AB91" i="5" s="1"/>
  <c r="AC90" i="5"/>
  <c r="AB90" i="5"/>
  <c r="Y90" i="5"/>
  <c r="V90" i="5"/>
  <c r="J90" i="5"/>
  <c r="Z90" i="5" s="1"/>
  <c r="Y89" i="5"/>
  <c r="V89" i="5"/>
  <c r="AC89" i="5" s="1"/>
  <c r="J89" i="5"/>
  <c r="AB89" i="5" s="1"/>
  <c r="AB88" i="5"/>
  <c r="Z88" i="5"/>
  <c r="Y88" i="5"/>
  <c r="V88" i="5"/>
  <c r="AC88" i="5" s="1"/>
  <c r="J88" i="5"/>
  <c r="AC87" i="5"/>
  <c r="AB87" i="5"/>
  <c r="Z87" i="5"/>
  <c r="Y87" i="5"/>
  <c r="V87" i="5"/>
  <c r="J87" i="5"/>
  <c r="Y86" i="5"/>
  <c r="V86" i="5"/>
  <c r="AC86" i="5" s="1"/>
  <c r="J86" i="5"/>
  <c r="AB86" i="5" s="1"/>
  <c r="AC85" i="5"/>
  <c r="AB85" i="5"/>
  <c r="Y85" i="5"/>
  <c r="V85" i="5"/>
  <c r="J85" i="5"/>
  <c r="Z85" i="5" s="1"/>
  <c r="Y84" i="5"/>
  <c r="V84" i="5"/>
  <c r="AC84" i="5" s="1"/>
  <c r="J84" i="5"/>
  <c r="AB84" i="5" s="1"/>
  <c r="AC83" i="5"/>
  <c r="Z83" i="5"/>
  <c r="Y83" i="5"/>
  <c r="V83" i="5"/>
  <c r="J83" i="5"/>
  <c r="AB83" i="5" s="1"/>
  <c r="AB82" i="5"/>
  <c r="Y82" i="5"/>
  <c r="Z82" i="5" s="1"/>
  <c r="V82" i="5"/>
  <c r="AC82" i="5" s="1"/>
  <c r="J82" i="5"/>
  <c r="AC81" i="5"/>
  <c r="Y81" i="5"/>
  <c r="V81" i="5"/>
  <c r="J81" i="5"/>
  <c r="AB81" i="5" s="1"/>
  <c r="AC80" i="5"/>
  <c r="AB80" i="5"/>
  <c r="Z80" i="5"/>
  <c r="Y80" i="5"/>
  <c r="V80" i="5"/>
  <c r="J80" i="5"/>
  <c r="Y79" i="5"/>
  <c r="V79" i="5"/>
  <c r="AC79" i="5" s="1"/>
  <c r="J79" i="5"/>
  <c r="AB79" i="5" s="1"/>
  <c r="AC78" i="5"/>
  <c r="AB78" i="5"/>
  <c r="Y78" i="5"/>
  <c r="V78" i="5"/>
  <c r="J78" i="5"/>
  <c r="Z78" i="5" s="1"/>
  <c r="Y77" i="5"/>
  <c r="V77" i="5"/>
  <c r="AC77" i="5" s="1"/>
  <c r="J77" i="5"/>
  <c r="AB77" i="5" s="1"/>
  <c r="AB76" i="5"/>
  <c r="Z76" i="5"/>
  <c r="Y76" i="5"/>
  <c r="V76" i="5"/>
  <c r="AC76" i="5" s="1"/>
  <c r="J76" i="5"/>
  <c r="AC75" i="5"/>
  <c r="AB75" i="5"/>
  <c r="Z75" i="5"/>
  <c r="Y75" i="5"/>
  <c r="V75" i="5"/>
  <c r="J75" i="5"/>
  <c r="Y74" i="5"/>
  <c r="V74" i="5"/>
  <c r="AC74" i="5" s="1"/>
  <c r="J74" i="5"/>
  <c r="AB74" i="5" s="1"/>
  <c r="AC73" i="5"/>
  <c r="AB73" i="5"/>
  <c r="Y73" i="5"/>
  <c r="V73" i="5"/>
  <c r="J73" i="5"/>
  <c r="Z73" i="5" s="1"/>
  <c r="Y72" i="5"/>
  <c r="V72" i="5"/>
  <c r="AC72" i="5" s="1"/>
  <c r="J72" i="5"/>
  <c r="AB72" i="5" s="1"/>
  <c r="AC71" i="5"/>
  <c r="Z71" i="5"/>
  <c r="Y71" i="5"/>
  <c r="V71" i="5"/>
  <c r="J71" i="5"/>
  <c r="AB71" i="5" s="1"/>
  <c r="AB70" i="5"/>
  <c r="Y70" i="5"/>
  <c r="Z70" i="5" s="1"/>
  <c r="V70" i="5"/>
  <c r="AC70" i="5" s="1"/>
  <c r="J70" i="5"/>
  <c r="AC69" i="5"/>
  <c r="Y69" i="5"/>
  <c r="V69" i="5"/>
  <c r="J69" i="5"/>
  <c r="AB69" i="5" s="1"/>
  <c r="AC68" i="5"/>
  <c r="AB68" i="5"/>
  <c r="Z68" i="5"/>
  <c r="Y68" i="5"/>
  <c r="V68" i="5"/>
  <c r="J68" i="5"/>
  <c r="Y67" i="5"/>
  <c r="V67" i="5"/>
  <c r="AC67" i="5" s="1"/>
  <c r="J67" i="5"/>
  <c r="AB67" i="5" s="1"/>
  <c r="AC66" i="5"/>
  <c r="AB66" i="5"/>
  <c r="Y66" i="5"/>
  <c r="V66" i="5"/>
  <c r="J66" i="5"/>
  <c r="Z66" i="5" s="1"/>
  <c r="Y65" i="5"/>
  <c r="V65" i="5"/>
  <c r="AC65" i="5" s="1"/>
  <c r="J65" i="5"/>
  <c r="AB65" i="5" s="1"/>
  <c r="AB64" i="5"/>
  <c r="Z64" i="5"/>
  <c r="Y64" i="5"/>
  <c r="V64" i="5"/>
  <c r="AC64" i="5" s="1"/>
  <c r="J64" i="5"/>
  <c r="AC63" i="5"/>
  <c r="AB63" i="5"/>
  <c r="Z63" i="5"/>
  <c r="Y63" i="5"/>
  <c r="V63" i="5"/>
  <c r="J63" i="5"/>
  <c r="Y62" i="5"/>
  <c r="V62" i="5"/>
  <c r="AC62" i="5" s="1"/>
  <c r="J62" i="5"/>
  <c r="AB62" i="5" s="1"/>
  <c r="AC61" i="5"/>
  <c r="AB61" i="5"/>
  <c r="Y61" i="5"/>
  <c r="V61" i="5"/>
  <c r="J61" i="5"/>
  <c r="Z61" i="5" s="1"/>
  <c r="Y60" i="5"/>
  <c r="V60" i="5"/>
  <c r="AC60" i="5" s="1"/>
  <c r="J60" i="5"/>
  <c r="AB60" i="5" s="1"/>
  <c r="AC59" i="5"/>
  <c r="Z59" i="5"/>
  <c r="Y59" i="5"/>
  <c r="V59" i="5"/>
  <c r="J59" i="5"/>
  <c r="AB59" i="5" s="1"/>
  <c r="AB58" i="5"/>
  <c r="Y58" i="5"/>
  <c r="Z58" i="5" s="1"/>
  <c r="V58" i="5"/>
  <c r="AC58" i="5" s="1"/>
  <c r="J58" i="5"/>
  <c r="AC57" i="5"/>
  <c r="Y57" i="5"/>
  <c r="V57" i="5"/>
  <c r="J57" i="5"/>
  <c r="AB57" i="5" s="1"/>
  <c r="AC56" i="5"/>
  <c r="AB56" i="5"/>
  <c r="Z56" i="5"/>
  <c r="Y56" i="5"/>
  <c r="V56" i="5"/>
  <c r="J56" i="5"/>
  <c r="Y55" i="5"/>
  <c r="V55" i="5"/>
  <c r="AC55" i="5" s="1"/>
  <c r="J55" i="5"/>
  <c r="AB55" i="5" s="1"/>
  <c r="AC54" i="5"/>
  <c r="AB54" i="5"/>
  <c r="Y54" i="5"/>
  <c r="V54" i="5"/>
  <c r="J54" i="5"/>
  <c r="Z54" i="5" s="1"/>
  <c r="Y53" i="5"/>
  <c r="V53" i="5"/>
  <c r="Z53" i="5" s="1"/>
  <c r="J53" i="5"/>
  <c r="AB53" i="5" s="1"/>
  <c r="AB52" i="5"/>
  <c r="Z52" i="5"/>
  <c r="Y52" i="5"/>
  <c r="V52" i="5"/>
  <c r="AC52" i="5" s="1"/>
  <c r="J52" i="5"/>
  <c r="AC51" i="5"/>
  <c r="AB51" i="5"/>
  <c r="Z51" i="5"/>
  <c r="Y51" i="5"/>
  <c r="V51" i="5"/>
  <c r="J51" i="5"/>
  <c r="Y50" i="5"/>
  <c r="V50" i="5"/>
  <c r="AC50" i="5" s="1"/>
  <c r="J50" i="5"/>
  <c r="AB50" i="5" s="1"/>
  <c r="AC49" i="5"/>
  <c r="AB49" i="5"/>
  <c r="Y49" i="5"/>
  <c r="V49" i="5"/>
  <c r="J49" i="5"/>
  <c r="Z49" i="5" s="1"/>
  <c r="Y48" i="5"/>
  <c r="V48" i="5"/>
  <c r="AC48" i="5" s="1"/>
  <c r="J48" i="5"/>
  <c r="AB48" i="5" s="1"/>
  <c r="AC47" i="5"/>
  <c r="Z47" i="5"/>
  <c r="Y47" i="5"/>
  <c r="V47" i="5"/>
  <c r="J47" i="5"/>
  <c r="AB47" i="5" s="1"/>
  <c r="AB46" i="5"/>
  <c r="Y46" i="5"/>
  <c r="Z46" i="5" s="1"/>
  <c r="V46" i="5"/>
  <c r="AC46" i="5" s="1"/>
  <c r="J46" i="5"/>
  <c r="AC45" i="5"/>
  <c r="Y45" i="5"/>
  <c r="V45" i="5"/>
  <c r="J45" i="5"/>
  <c r="AB45" i="5" s="1"/>
  <c r="AC44" i="5"/>
  <c r="AB44" i="5"/>
  <c r="Z44" i="5"/>
  <c r="Y44" i="5"/>
  <c r="V44" i="5"/>
  <c r="J44" i="5"/>
  <c r="Y43" i="5"/>
  <c r="V43" i="5"/>
  <c r="AC43" i="5" s="1"/>
  <c r="J43" i="5"/>
  <c r="AB43" i="5" s="1"/>
  <c r="AC42" i="5"/>
  <c r="AB42" i="5"/>
  <c r="Y42" i="5"/>
  <c r="V42" i="5"/>
  <c r="J42" i="5"/>
  <c r="Z42" i="5" s="1"/>
  <c r="Y41" i="5"/>
  <c r="V41" i="5"/>
  <c r="Z41" i="5" s="1"/>
  <c r="J41" i="5"/>
  <c r="AB41" i="5" s="1"/>
  <c r="AB40" i="5"/>
  <c r="Z40" i="5"/>
  <c r="Y40" i="5"/>
  <c r="V40" i="5"/>
  <c r="AC40" i="5" s="1"/>
  <c r="J40" i="5"/>
  <c r="AC39" i="5"/>
  <c r="AB39" i="5"/>
  <c r="Z39" i="5"/>
  <c r="Y39" i="5"/>
  <c r="V39" i="5"/>
  <c r="J39" i="5"/>
  <c r="Y38" i="5"/>
  <c r="V38" i="5"/>
  <c r="AC38" i="5" s="1"/>
  <c r="J38" i="5"/>
  <c r="AB38" i="5" s="1"/>
  <c r="AC37" i="5"/>
  <c r="AB37" i="5"/>
  <c r="Y37" i="5"/>
  <c r="V37" i="5"/>
  <c r="J37" i="5"/>
  <c r="Z37" i="5" s="1"/>
  <c r="Y36" i="5"/>
  <c r="V36" i="5"/>
  <c r="AC36" i="5" s="1"/>
  <c r="J36" i="5"/>
  <c r="AB36" i="5" s="1"/>
  <c r="AC35" i="5"/>
  <c r="Z35" i="5"/>
  <c r="Y35" i="5"/>
  <c r="V35" i="5"/>
  <c r="J35" i="5"/>
  <c r="AB35" i="5" s="1"/>
  <c r="AB34" i="5"/>
  <c r="Y34" i="5"/>
  <c r="Z34" i="5" s="1"/>
  <c r="V34" i="5"/>
  <c r="AC34" i="5" s="1"/>
  <c r="J34" i="5"/>
  <c r="AC33" i="5"/>
  <c r="Y33" i="5"/>
  <c r="V33" i="5"/>
  <c r="J33" i="5"/>
  <c r="AB33" i="5" s="1"/>
  <c r="AC32" i="5"/>
  <c r="AB32" i="5"/>
  <c r="Z32" i="5"/>
  <c r="Y32" i="5"/>
  <c r="V32" i="5"/>
  <c r="J32" i="5"/>
  <c r="Y31" i="5"/>
  <c r="V31" i="5"/>
  <c r="AC31" i="5" s="1"/>
  <c r="J31" i="5"/>
  <c r="AB31" i="5" s="1"/>
  <c r="AC30" i="5"/>
  <c r="AB30" i="5"/>
  <c r="Y30" i="5"/>
  <c r="V30" i="5"/>
  <c r="J30" i="5"/>
  <c r="Z30" i="5" s="1"/>
  <c r="Y29" i="5"/>
  <c r="V29" i="5"/>
  <c r="Z29" i="5" s="1"/>
  <c r="J29" i="5"/>
  <c r="AB29" i="5" s="1"/>
  <c r="AB28" i="5"/>
  <c r="Z28" i="5"/>
  <c r="Y28" i="5"/>
  <c r="V28" i="5"/>
  <c r="AC28" i="5" s="1"/>
  <c r="J28" i="5"/>
  <c r="AC27" i="5"/>
  <c r="AB27" i="5"/>
  <c r="Z27" i="5"/>
  <c r="Y27" i="5"/>
  <c r="V27" i="5"/>
  <c r="J27" i="5"/>
  <c r="Y26" i="5"/>
  <c r="V26" i="5"/>
  <c r="AC26" i="5" s="1"/>
  <c r="J26" i="5"/>
  <c r="AB26" i="5" s="1"/>
  <c r="AC25" i="5"/>
  <c r="AB25" i="5"/>
  <c r="Y25" i="5"/>
  <c r="V25" i="5"/>
  <c r="J25" i="5"/>
  <c r="Z25" i="5" s="1"/>
  <c r="Y24" i="5"/>
  <c r="V24" i="5"/>
  <c r="AC24" i="5" s="1"/>
  <c r="J24" i="5"/>
  <c r="Z24" i="5" s="1"/>
  <c r="AC23" i="5"/>
  <c r="Y23" i="5"/>
  <c r="Z23" i="5" s="1"/>
  <c r="V23" i="5"/>
  <c r="J23" i="5"/>
  <c r="AB23" i="5" s="1"/>
  <c r="AB22" i="5"/>
  <c r="Y22" i="5"/>
  <c r="Z22" i="5" s="1"/>
  <c r="V22" i="5"/>
  <c r="AC22" i="5" s="1"/>
  <c r="J22" i="5"/>
  <c r="AC21" i="5"/>
  <c r="Y21" i="5"/>
  <c r="V21" i="5"/>
  <c r="J21" i="5"/>
  <c r="AB21" i="5" s="1"/>
  <c r="AC20" i="5"/>
  <c r="AB20" i="5"/>
  <c r="Z20" i="5"/>
  <c r="Y20" i="5"/>
  <c r="V20" i="5"/>
  <c r="J20" i="5"/>
  <c r="Y19" i="5"/>
  <c r="V19" i="5"/>
  <c r="AC19" i="5" s="1"/>
  <c r="J19" i="5"/>
  <c r="AB19" i="5" s="1"/>
  <c r="AC18" i="5"/>
  <c r="AB18" i="5"/>
  <c r="Y18" i="5"/>
  <c r="V18" i="5"/>
  <c r="J18" i="5"/>
  <c r="Z18" i="5" s="1"/>
  <c r="Y17" i="5"/>
  <c r="V17" i="5"/>
  <c r="AC17" i="5" s="1"/>
  <c r="J17" i="5"/>
  <c r="Z17" i="5" s="1"/>
  <c r="AB16" i="5"/>
  <c r="Z16" i="5"/>
  <c r="Y16" i="5"/>
  <c r="V16" i="5"/>
  <c r="AC16" i="5" s="1"/>
  <c r="J16" i="5"/>
  <c r="V196" i="1"/>
  <c r="AC196" i="1" s="1"/>
  <c r="J196" i="1"/>
  <c r="AB196" i="1" s="1"/>
  <c r="Y195" i="1"/>
  <c r="V195" i="1"/>
  <c r="AC195" i="1" s="1"/>
  <c r="J195" i="1"/>
  <c r="AB195" i="1" s="1"/>
  <c r="Y194" i="1"/>
  <c r="V194" i="1"/>
  <c r="AC194" i="1" s="1"/>
  <c r="J194" i="1"/>
  <c r="Y193" i="1"/>
  <c r="V193" i="1"/>
  <c r="AC193" i="1" s="1"/>
  <c r="J193" i="1"/>
  <c r="AB193" i="1" s="1"/>
  <c r="Y186" i="1"/>
  <c r="V186" i="1"/>
  <c r="AC186" i="1" s="1"/>
  <c r="J186" i="1"/>
  <c r="AB186" i="1" s="1"/>
  <c r="Y185" i="1"/>
  <c r="V185" i="1"/>
  <c r="AC185" i="1" s="1"/>
  <c r="J185" i="1"/>
  <c r="AB185" i="1" s="1"/>
  <c r="Y178" i="1"/>
  <c r="V178" i="1"/>
  <c r="AC178" i="1" s="1"/>
  <c r="J178" i="1"/>
  <c r="AB178" i="1" s="1"/>
  <c r="V162" i="1"/>
  <c r="AC162" i="1" s="1"/>
  <c r="J162" i="1"/>
  <c r="AB162" i="1" s="1"/>
  <c r="Y177" i="1"/>
  <c r="V177" i="1"/>
  <c r="AC177" i="1" s="1"/>
  <c r="J177" i="1"/>
  <c r="AB177" i="1" s="1"/>
  <c r="Y171" i="1"/>
  <c r="V171" i="1"/>
  <c r="AC171" i="1" s="1"/>
  <c r="J171" i="1"/>
  <c r="AB171" i="1" s="1"/>
  <c r="Y158" i="1"/>
  <c r="V158" i="1"/>
  <c r="AC158" i="1" s="1"/>
  <c r="J158" i="1"/>
  <c r="AB158" i="1" s="1"/>
  <c r="Y157" i="1"/>
  <c r="V157" i="1"/>
  <c r="AC157" i="1" s="1"/>
  <c r="J157" i="1"/>
  <c r="AB157" i="1" s="1"/>
  <c r="Y155" i="1"/>
  <c r="V155" i="1"/>
  <c r="AC155" i="1" s="1"/>
  <c r="J155" i="1"/>
  <c r="AB155" i="1" s="1"/>
  <c r="Y153" i="1"/>
  <c r="V153" i="1"/>
  <c r="AC153" i="1" s="1"/>
  <c r="J153" i="1"/>
  <c r="AB153" i="1" s="1"/>
  <c r="Y151" i="1"/>
  <c r="V151" i="1"/>
  <c r="AC151" i="1" s="1"/>
  <c r="J151" i="1"/>
  <c r="AB151" i="1" s="1"/>
  <c r="Y150" i="1"/>
  <c r="V150" i="1"/>
  <c r="AC150" i="1" s="1"/>
  <c r="J150" i="1"/>
  <c r="AB150" i="1" s="1"/>
  <c r="Y147" i="1"/>
  <c r="V147" i="1"/>
  <c r="AC147" i="1" s="1"/>
  <c r="J147" i="1"/>
  <c r="AB147" i="1" s="1"/>
  <c r="Y145" i="1"/>
  <c r="V145" i="1"/>
  <c r="AC145" i="1" s="1"/>
  <c r="J145" i="1"/>
  <c r="AB145" i="1" s="1"/>
  <c r="Y140" i="1"/>
  <c r="V140" i="1"/>
  <c r="AC140" i="1" s="1"/>
  <c r="J140" i="1"/>
  <c r="AB140" i="1" s="1"/>
  <c r="Y139" i="1"/>
  <c r="V139" i="1"/>
  <c r="AC139" i="1" s="1"/>
  <c r="J139" i="1"/>
  <c r="AB139" i="1" s="1"/>
  <c r="Y138" i="1"/>
  <c r="V138" i="1"/>
  <c r="AC138" i="1" s="1"/>
  <c r="J138" i="1"/>
  <c r="AB138" i="1" s="1"/>
  <c r="Y137" i="1"/>
  <c r="V137" i="1"/>
  <c r="AC137" i="1" s="1"/>
  <c r="J137" i="1"/>
  <c r="AB137" i="1" s="1"/>
  <c r="Y136" i="1"/>
  <c r="V136" i="1"/>
  <c r="AC136" i="1" s="1"/>
  <c r="J136" i="1"/>
  <c r="AB136" i="1" s="1"/>
  <c r="Y134" i="1"/>
  <c r="V134" i="1"/>
  <c r="J134" i="1"/>
  <c r="AB134" i="1" s="1"/>
  <c r="Y132" i="1"/>
  <c r="V132" i="1"/>
  <c r="AC132" i="1" s="1"/>
  <c r="J132" i="1"/>
  <c r="AB132" i="1" s="1"/>
  <c r="Y130" i="1"/>
  <c r="V130" i="1"/>
  <c r="AC130" i="1" s="1"/>
  <c r="J130" i="1"/>
  <c r="AB130" i="1" s="1"/>
  <c r="Y126" i="1"/>
  <c r="V126" i="1"/>
  <c r="AC126" i="1" s="1"/>
  <c r="J126" i="1"/>
  <c r="AB126" i="1" s="1"/>
  <c r="Y123" i="1"/>
  <c r="V123" i="1"/>
  <c r="AC123" i="1" s="1"/>
  <c r="J123" i="1"/>
  <c r="AB123" i="1" s="1"/>
  <c r="Y122" i="1"/>
  <c r="V122" i="1"/>
  <c r="AC122" i="1" s="1"/>
  <c r="J122" i="1"/>
  <c r="AB122" i="1" s="1"/>
  <c r="Y120" i="1"/>
  <c r="V120" i="1"/>
  <c r="AC120" i="1" s="1"/>
  <c r="J120" i="1"/>
  <c r="AB120" i="1" s="1"/>
  <c r="Y117" i="1"/>
  <c r="V117" i="1"/>
  <c r="AC117" i="1" s="1"/>
  <c r="J117" i="1"/>
  <c r="AB117" i="1" s="1"/>
  <c r="Y112" i="1"/>
  <c r="V112" i="1"/>
  <c r="AC112" i="1" s="1"/>
  <c r="J112" i="1"/>
  <c r="AB112" i="1" s="1"/>
  <c r="Y109" i="1"/>
  <c r="V109" i="1"/>
  <c r="AC109" i="1" s="1"/>
  <c r="J109" i="1"/>
  <c r="AB109" i="1" s="1"/>
  <c r="Y104" i="1"/>
  <c r="V104" i="1"/>
  <c r="AC104" i="1" s="1"/>
  <c r="J104" i="1"/>
  <c r="AB104" i="1" s="1"/>
  <c r="Y100" i="1"/>
  <c r="V100" i="1"/>
  <c r="AC100" i="1" s="1"/>
  <c r="J100" i="1"/>
  <c r="AB100" i="1" s="1"/>
  <c r="Y95" i="1"/>
  <c r="V95" i="1"/>
  <c r="J95" i="1"/>
  <c r="AB95" i="1" s="1"/>
  <c r="Y94" i="1"/>
  <c r="V94" i="1"/>
  <c r="AC94" i="1" s="1"/>
  <c r="J94" i="1"/>
  <c r="AB94" i="1" s="1"/>
  <c r="Y88" i="1"/>
  <c r="V88" i="1"/>
  <c r="AC88" i="1" s="1"/>
  <c r="J88" i="1"/>
  <c r="AB88" i="1" s="1"/>
  <c r="Y83" i="1"/>
  <c r="V83" i="1"/>
  <c r="AC83" i="1" s="1"/>
  <c r="J83" i="1"/>
  <c r="AB83" i="1" s="1"/>
  <c r="Y82" i="1"/>
  <c r="V82" i="1"/>
  <c r="AC82" i="1" s="1"/>
  <c r="J82" i="1"/>
  <c r="AB82" i="1" s="1"/>
  <c r="Y76" i="1"/>
  <c r="V76" i="1"/>
  <c r="AC76" i="1" s="1"/>
  <c r="J76" i="1"/>
  <c r="AB76" i="1" s="1"/>
  <c r="Y72" i="1"/>
  <c r="V72" i="1"/>
  <c r="AC72" i="1" s="1"/>
  <c r="J72" i="1"/>
  <c r="AB72" i="1" s="1"/>
  <c r="Y62" i="1"/>
  <c r="V62" i="1"/>
  <c r="AC62" i="1" s="1"/>
  <c r="J62" i="1"/>
  <c r="AB62" i="1" s="1"/>
  <c r="Y56" i="1"/>
  <c r="V56" i="1"/>
  <c r="J56" i="1"/>
  <c r="AB56" i="1" s="1"/>
  <c r="Y55" i="1"/>
  <c r="V55" i="1"/>
  <c r="AC55" i="1" s="1"/>
  <c r="J55" i="1"/>
  <c r="AB55" i="1" s="1"/>
  <c r="Y47" i="1"/>
  <c r="V47" i="1"/>
  <c r="AC47" i="1" s="1"/>
  <c r="J47" i="1"/>
  <c r="AB47" i="1" s="1"/>
  <c r="Y38" i="1"/>
  <c r="V38" i="1"/>
  <c r="AC38" i="1" s="1"/>
  <c r="J38" i="1"/>
  <c r="AB38" i="1" s="1"/>
  <c r="Y33" i="1"/>
  <c r="V33" i="1"/>
  <c r="AC33" i="1" s="1"/>
  <c r="J33" i="1"/>
  <c r="AB33" i="1" s="1"/>
  <c r="Y32" i="1"/>
  <c r="V32" i="1"/>
  <c r="AC32" i="1" s="1"/>
  <c r="J32" i="1"/>
  <c r="AB32" i="1" s="1"/>
  <c r="Y27" i="1"/>
  <c r="V27" i="1"/>
  <c r="AC27" i="1" s="1"/>
  <c r="J27" i="1"/>
  <c r="AB27" i="1" s="1"/>
  <c r="Y23" i="1"/>
  <c r="V23" i="1"/>
  <c r="AC23" i="1" s="1"/>
  <c r="J23" i="1"/>
  <c r="AB23" i="1" s="1"/>
  <c r="Z20" i="1" l="1"/>
  <c r="Z69" i="1"/>
  <c r="Z194" i="1"/>
  <c r="Z106" i="1"/>
  <c r="Z181" i="1"/>
  <c r="Z51" i="1"/>
  <c r="Z34" i="1"/>
  <c r="Z140" i="1"/>
  <c r="Z52" i="1"/>
  <c r="Z197" i="1"/>
  <c r="Z80" i="1"/>
  <c r="Z185" i="1"/>
  <c r="Z67" i="1"/>
  <c r="Z183" i="1"/>
  <c r="Z137" i="1"/>
  <c r="Z47" i="1"/>
  <c r="Z118" i="1"/>
  <c r="Z172" i="1"/>
  <c r="Z129" i="1"/>
  <c r="Z119" i="1"/>
  <c r="Z88" i="1"/>
  <c r="AB20" i="1"/>
  <c r="Z56" i="1"/>
  <c r="Z62" i="1"/>
  <c r="Z153" i="1"/>
  <c r="Z195" i="1"/>
  <c r="Z19" i="1"/>
  <c r="Z37" i="1"/>
  <c r="Z149" i="1"/>
  <c r="Z130" i="1"/>
  <c r="Z150" i="1"/>
  <c r="Z158" i="1"/>
  <c r="AB19" i="1"/>
  <c r="Z48" i="1"/>
  <c r="Z70" i="1"/>
  <c r="Z92" i="1"/>
  <c r="Z124" i="1"/>
  <c r="Z135" i="1"/>
  <c r="Z159" i="1"/>
  <c r="Z174" i="1"/>
  <c r="Z188" i="1"/>
  <c r="Z113" i="1"/>
  <c r="Z29" i="1"/>
  <c r="AB194" i="1"/>
  <c r="Z28" i="1"/>
  <c r="Z87" i="1"/>
  <c r="Z18" i="1"/>
  <c r="Z81" i="1"/>
  <c r="Z98" i="1"/>
  <c r="Z123" i="1"/>
  <c r="Z125" i="1"/>
  <c r="Z105" i="1"/>
  <c r="Z71" i="1"/>
  <c r="Z93" i="1"/>
  <c r="Z156" i="1"/>
  <c r="Z117" i="1"/>
  <c r="Z151" i="1"/>
  <c r="Z74" i="1"/>
  <c r="Z179" i="1"/>
  <c r="Z21" i="1"/>
  <c r="AB52" i="1"/>
  <c r="Z82" i="1"/>
  <c r="Z134" i="1"/>
  <c r="Z27" i="1"/>
  <c r="Z104" i="1"/>
  <c r="Z186" i="1"/>
  <c r="Z164" i="1"/>
  <c r="Z161" i="1"/>
  <c r="Z77" i="1"/>
  <c r="Z95" i="1"/>
  <c r="Z126" i="1"/>
  <c r="Z178" i="1"/>
  <c r="Z59" i="1"/>
  <c r="Z99" i="1"/>
  <c r="Z68" i="1"/>
  <c r="AA18" i="10"/>
  <c r="AA20" i="10"/>
  <c r="Z27" i="10"/>
  <c r="Z22" i="10"/>
  <c r="Z17" i="10"/>
  <c r="Z24" i="10"/>
  <c r="Z26" i="10"/>
  <c r="Z16" i="10"/>
  <c r="Z28" i="10"/>
  <c r="AA28" i="10" s="1"/>
  <c r="Z44" i="1"/>
  <c r="AC80" i="1"/>
  <c r="AB161" i="1"/>
  <c r="Z169" i="1"/>
  <c r="Z165" i="1"/>
  <c r="Z192" i="1"/>
  <c r="Z16" i="9"/>
  <c r="AC19" i="9"/>
  <c r="Z18" i="9"/>
  <c r="Z20" i="9"/>
  <c r="Z22" i="9"/>
  <c r="AA22" i="9" s="1"/>
  <c r="AC37" i="1"/>
  <c r="AB113" i="1"/>
  <c r="AC149" i="1"/>
  <c r="Z40" i="1"/>
  <c r="Z154" i="1"/>
  <c r="Z114" i="1"/>
  <c r="Z66" i="1"/>
  <c r="Z173" i="1"/>
  <c r="Z86" i="1"/>
  <c r="Z17" i="8"/>
  <c r="Z29" i="8"/>
  <c r="Z24" i="8"/>
  <c r="Z31" i="8"/>
  <c r="Z19" i="8"/>
  <c r="Z26" i="8"/>
  <c r="Z21" i="8"/>
  <c r="Z33" i="8"/>
  <c r="Z16" i="8"/>
  <c r="Z28" i="8"/>
  <c r="Z23" i="8"/>
  <c r="Z35" i="8"/>
  <c r="Z35" i="1"/>
  <c r="Z63" i="1"/>
  <c r="Z91" i="1"/>
  <c r="Z131" i="1"/>
  <c r="Z146" i="1"/>
  <c r="Z166" i="1"/>
  <c r="Z187" i="1"/>
  <c r="Z30" i="1"/>
  <c r="Z58" i="1"/>
  <c r="Z73" i="1"/>
  <c r="Z96" i="1"/>
  <c r="Z127" i="1"/>
  <c r="Z163" i="1"/>
  <c r="Z175" i="1"/>
  <c r="Z190" i="1"/>
  <c r="AA36" i="7"/>
  <c r="Z18" i="7"/>
  <c r="AA18" i="7" s="1"/>
  <c r="Z16" i="7"/>
  <c r="AA35" i="7" s="1"/>
  <c r="Z19" i="7"/>
  <c r="Z22" i="7"/>
  <c r="Z25" i="7"/>
  <c r="Z28" i="7"/>
  <c r="Z31" i="7"/>
  <c r="AA31" i="7" s="1"/>
  <c r="Z34" i="7"/>
  <c r="Z37" i="7"/>
  <c r="Z40" i="7"/>
  <c r="AA40" i="7" s="1"/>
  <c r="Z42" i="7"/>
  <c r="AB172" i="1"/>
  <c r="Z25" i="1"/>
  <c r="AB87" i="1"/>
  <c r="Z121" i="1"/>
  <c r="AC181" i="1"/>
  <c r="Z141" i="1"/>
  <c r="Z26" i="1"/>
  <c r="Z85" i="1"/>
  <c r="Z111" i="1"/>
  <c r="Z168" i="1"/>
  <c r="Z176" i="1"/>
  <c r="Z31" i="6"/>
  <c r="Z24" i="6"/>
  <c r="AB17" i="6"/>
  <c r="Z19" i="6"/>
  <c r="AA22" i="6" s="1"/>
  <c r="Z26" i="6"/>
  <c r="AA26" i="6" s="1"/>
  <c r="AC29" i="6"/>
  <c r="Z33" i="6"/>
  <c r="Z21" i="6"/>
  <c r="AB164" i="1"/>
  <c r="Z45" i="1"/>
  <c r="AB118" i="1"/>
  <c r="Z60" i="1"/>
  <c r="Z184" i="1"/>
  <c r="Z36" i="1"/>
  <c r="Z31" i="1"/>
  <c r="Z22" i="1"/>
  <c r="Z90" i="1"/>
  <c r="Z116" i="1"/>
  <c r="Z46" i="1"/>
  <c r="Z191" i="1"/>
  <c r="Z77" i="5"/>
  <c r="Z89" i="5"/>
  <c r="Z65" i="5"/>
  <c r="Z60" i="5"/>
  <c r="Z72" i="5"/>
  <c r="Z84" i="5"/>
  <c r="Z96" i="5"/>
  <c r="AB17" i="5"/>
  <c r="Z19" i="5"/>
  <c r="Z31" i="5"/>
  <c r="Z43" i="5"/>
  <c r="Z55" i="5"/>
  <c r="Z67" i="5"/>
  <c r="Z79" i="5"/>
  <c r="AA79" i="5" s="1"/>
  <c r="Z91" i="5"/>
  <c r="Z36" i="5"/>
  <c r="Z48" i="5"/>
  <c r="AB24" i="5"/>
  <c r="Z26" i="5"/>
  <c r="AA46" i="5" s="1"/>
  <c r="AC29" i="5"/>
  <c r="Z38" i="5"/>
  <c r="AC41" i="5"/>
  <c r="Z50" i="5"/>
  <c r="AC53" i="5"/>
  <c r="Z62" i="5"/>
  <c r="AA68" i="5" s="1"/>
  <c r="Z74" i="5"/>
  <c r="AA74" i="5" s="1"/>
  <c r="Z86" i="5"/>
  <c r="Z98" i="5"/>
  <c r="Z21" i="5"/>
  <c r="Z33" i="5"/>
  <c r="Z45" i="5"/>
  <c r="Z57" i="5"/>
  <c r="Z69" i="5"/>
  <c r="Z81" i="5"/>
  <c r="Z93" i="5"/>
  <c r="AA52" i="5"/>
  <c r="Z33" i="1"/>
  <c r="Z76" i="1"/>
  <c r="Z122" i="1"/>
  <c r="Z147" i="1"/>
  <c r="Z162" i="1"/>
  <c r="Z38" i="1"/>
  <c r="AC56" i="1"/>
  <c r="Z83" i="1"/>
  <c r="AC95" i="1"/>
  <c r="AC134" i="1"/>
  <c r="Z23" i="1"/>
  <c r="Z112" i="1"/>
  <c r="Z139" i="1"/>
  <c r="Z55" i="1"/>
  <c r="Z94" i="1"/>
  <c r="Z132" i="1"/>
  <c r="Z155" i="1"/>
  <c r="Z193" i="1"/>
  <c r="Z32" i="1"/>
  <c r="Z72" i="1"/>
  <c r="Z120" i="1"/>
  <c r="Z145" i="1"/>
  <c r="Z177" i="1"/>
  <c r="Z100" i="1"/>
  <c r="Z136" i="1"/>
  <c r="Z157" i="1"/>
  <c r="Z109" i="1"/>
  <c r="Z138" i="1"/>
  <c r="Z171" i="1"/>
  <c r="Z196" i="1"/>
  <c r="Y75" i="3"/>
  <c r="V75" i="3"/>
  <c r="AC75" i="3" s="1"/>
  <c r="J75" i="3"/>
  <c r="AB75" i="3" s="1"/>
  <c r="AB74" i="3"/>
  <c r="Y74" i="3"/>
  <c r="Z74" i="3" s="1"/>
  <c r="V74" i="3"/>
  <c r="AC74" i="3" s="1"/>
  <c r="J74" i="3"/>
  <c r="Y73" i="3"/>
  <c r="V73" i="3"/>
  <c r="AC73" i="3" s="1"/>
  <c r="J73" i="3"/>
  <c r="AB73" i="3" s="1"/>
  <c r="AC72" i="3"/>
  <c r="AB72" i="3"/>
  <c r="Y72" i="3"/>
  <c r="V72" i="3"/>
  <c r="Z72" i="3" s="1"/>
  <c r="J72" i="3"/>
  <c r="Y71" i="3"/>
  <c r="V71" i="3"/>
  <c r="AC71" i="3" s="1"/>
  <c r="J71" i="3"/>
  <c r="AB71" i="3" s="1"/>
  <c r="AC70" i="3"/>
  <c r="Y70" i="3"/>
  <c r="V70" i="3"/>
  <c r="J70" i="3"/>
  <c r="AB70" i="3" s="1"/>
  <c r="Y69" i="3"/>
  <c r="V69" i="3"/>
  <c r="AC69" i="3" s="1"/>
  <c r="J69" i="3"/>
  <c r="AB69" i="3" s="1"/>
  <c r="AB68" i="3"/>
  <c r="Y68" i="3"/>
  <c r="Z68" i="3" s="1"/>
  <c r="V68" i="3"/>
  <c r="AC68" i="3" s="1"/>
  <c r="J68" i="3"/>
  <c r="AC67" i="3"/>
  <c r="AB67" i="3"/>
  <c r="Z67" i="3"/>
  <c r="Y67" i="3"/>
  <c r="V67" i="3"/>
  <c r="J67" i="3"/>
  <c r="Y66" i="3"/>
  <c r="V66" i="3"/>
  <c r="AC66" i="3" s="1"/>
  <c r="J66" i="3"/>
  <c r="AB66" i="3" s="1"/>
  <c r="AC65" i="3"/>
  <c r="AB65" i="3"/>
  <c r="Y65" i="3"/>
  <c r="Z65" i="3" s="1"/>
  <c r="V65" i="3"/>
  <c r="J65" i="3"/>
  <c r="Y64" i="3"/>
  <c r="V64" i="3"/>
  <c r="AC64" i="3" s="1"/>
  <c r="J64" i="3"/>
  <c r="AB64" i="3" s="1"/>
  <c r="Y63" i="3"/>
  <c r="V63" i="3"/>
  <c r="AC63" i="3" s="1"/>
  <c r="J63" i="3"/>
  <c r="AB63" i="3" s="1"/>
  <c r="AB62" i="3"/>
  <c r="Y62" i="3"/>
  <c r="Z62" i="3" s="1"/>
  <c r="V62" i="3"/>
  <c r="AC62" i="3" s="1"/>
  <c r="J62" i="3"/>
  <c r="AC61" i="3"/>
  <c r="Y61" i="3"/>
  <c r="V61" i="3"/>
  <c r="J61" i="3"/>
  <c r="AB61" i="3" s="1"/>
  <c r="AC60" i="3"/>
  <c r="AB60" i="3"/>
  <c r="Y60" i="3"/>
  <c r="V60" i="3"/>
  <c r="Z60" i="3" s="1"/>
  <c r="J60" i="3"/>
  <c r="Y59" i="3"/>
  <c r="V59" i="3"/>
  <c r="AC59" i="3" s="1"/>
  <c r="J59" i="3"/>
  <c r="AB59" i="3" s="1"/>
  <c r="AC58" i="3"/>
  <c r="Z58" i="3"/>
  <c r="Y58" i="3"/>
  <c r="V58" i="3"/>
  <c r="J58" i="3"/>
  <c r="AB58" i="3" s="1"/>
  <c r="Y57" i="3"/>
  <c r="V57" i="3"/>
  <c r="AC57" i="3" s="1"/>
  <c r="J57" i="3"/>
  <c r="AB57" i="3" s="1"/>
  <c r="AB56" i="3"/>
  <c r="Y56" i="3"/>
  <c r="V56" i="3"/>
  <c r="AC56" i="3" s="1"/>
  <c r="J56" i="3"/>
  <c r="Z56" i="3" s="1"/>
  <c r="AC55" i="3"/>
  <c r="AB55" i="3"/>
  <c r="Z55" i="3"/>
  <c r="Y55" i="3"/>
  <c r="V55" i="3"/>
  <c r="J55" i="3"/>
  <c r="Y54" i="3"/>
  <c r="V54" i="3"/>
  <c r="AC54" i="3" s="1"/>
  <c r="J54" i="3"/>
  <c r="AB54" i="3" s="1"/>
  <c r="AC53" i="3"/>
  <c r="AB53" i="3"/>
  <c r="Y53" i="3"/>
  <c r="V53" i="3"/>
  <c r="Z53" i="3" s="1"/>
  <c r="J53" i="3"/>
  <c r="Y52" i="3"/>
  <c r="V52" i="3"/>
  <c r="AC52" i="3" s="1"/>
  <c r="J52" i="3"/>
  <c r="AB52" i="3" s="1"/>
  <c r="Y51" i="3"/>
  <c r="V51" i="3"/>
  <c r="AC51" i="3" s="1"/>
  <c r="J51" i="3"/>
  <c r="AB51" i="3" s="1"/>
  <c r="AB50" i="3"/>
  <c r="Y50" i="3"/>
  <c r="Z50" i="3" s="1"/>
  <c r="V50" i="3"/>
  <c r="AC50" i="3" s="1"/>
  <c r="J50" i="3"/>
  <c r="AC49" i="3"/>
  <c r="Y49" i="3"/>
  <c r="V49" i="3"/>
  <c r="J49" i="3"/>
  <c r="AB49" i="3" s="1"/>
  <c r="AC48" i="3"/>
  <c r="AB48" i="3"/>
  <c r="Y48" i="3"/>
  <c r="V48" i="3"/>
  <c r="Z48" i="3" s="1"/>
  <c r="J48" i="3"/>
  <c r="Y47" i="3"/>
  <c r="V47" i="3"/>
  <c r="AC47" i="3" s="1"/>
  <c r="J47" i="3"/>
  <c r="AB47" i="3" s="1"/>
  <c r="AC46" i="3"/>
  <c r="Z46" i="3"/>
  <c r="Y46" i="3"/>
  <c r="V46" i="3"/>
  <c r="J46" i="3"/>
  <c r="AB46" i="3" s="1"/>
  <c r="Y45" i="3"/>
  <c r="V45" i="3"/>
  <c r="AC45" i="3" s="1"/>
  <c r="J45" i="3"/>
  <c r="AB45" i="3" s="1"/>
  <c r="AB44" i="3"/>
  <c r="Y44" i="3"/>
  <c r="V44" i="3"/>
  <c r="AC44" i="3" s="1"/>
  <c r="J44" i="3"/>
  <c r="Z44" i="3" s="1"/>
  <c r="AC43" i="3"/>
  <c r="AB43" i="3"/>
  <c r="Z43" i="3"/>
  <c r="Y43" i="3"/>
  <c r="V43" i="3"/>
  <c r="J43" i="3"/>
  <c r="Y42" i="3"/>
  <c r="V42" i="3"/>
  <c r="AC42" i="3" s="1"/>
  <c r="J42" i="3"/>
  <c r="AB42" i="3" s="1"/>
  <c r="AC41" i="3"/>
  <c r="AB41" i="3"/>
  <c r="Y41" i="3"/>
  <c r="V41" i="3"/>
  <c r="Z41" i="3" s="1"/>
  <c r="J41" i="3"/>
  <c r="Y40" i="3"/>
  <c r="V40" i="3"/>
  <c r="AC40" i="3" s="1"/>
  <c r="J40" i="3"/>
  <c r="Z40" i="3" s="1"/>
  <c r="Y39" i="3"/>
  <c r="V39" i="3"/>
  <c r="AC39" i="3" s="1"/>
  <c r="J39" i="3"/>
  <c r="AB39" i="3" s="1"/>
  <c r="AB38" i="3"/>
  <c r="Y38" i="3"/>
  <c r="Z38" i="3" s="1"/>
  <c r="V38" i="3"/>
  <c r="AC38" i="3" s="1"/>
  <c r="J38" i="3"/>
  <c r="AC37" i="3"/>
  <c r="Y37" i="3"/>
  <c r="V37" i="3"/>
  <c r="J37" i="3"/>
  <c r="AB37" i="3" s="1"/>
  <c r="AC36" i="3"/>
  <c r="AB36" i="3"/>
  <c r="Y36" i="3"/>
  <c r="V36" i="3"/>
  <c r="Z36" i="3" s="1"/>
  <c r="J36" i="3"/>
  <c r="Y35" i="3"/>
  <c r="V35" i="3"/>
  <c r="AC35" i="3" s="1"/>
  <c r="J35" i="3"/>
  <c r="AB35" i="3" s="1"/>
  <c r="AC34" i="3"/>
  <c r="Z34" i="3"/>
  <c r="Y34" i="3"/>
  <c r="V34" i="3"/>
  <c r="J34" i="3"/>
  <c r="AB34" i="3" s="1"/>
  <c r="Y33" i="3"/>
  <c r="V33" i="3"/>
  <c r="Z33" i="3" s="1"/>
  <c r="J33" i="3"/>
  <c r="AB33" i="3" s="1"/>
  <c r="AB32" i="3"/>
  <c r="Y32" i="3"/>
  <c r="V32" i="3"/>
  <c r="AC32" i="3" s="1"/>
  <c r="J32" i="3"/>
  <c r="Z32" i="3" s="1"/>
  <c r="AC31" i="3"/>
  <c r="AB31" i="3"/>
  <c r="Z31" i="3"/>
  <c r="Y31" i="3"/>
  <c r="V31" i="3"/>
  <c r="J31" i="3"/>
  <c r="Y30" i="3"/>
  <c r="V30" i="3"/>
  <c r="AC30" i="3" s="1"/>
  <c r="J30" i="3"/>
  <c r="AB30" i="3" s="1"/>
  <c r="AC29" i="3"/>
  <c r="AB29" i="3"/>
  <c r="Y29" i="3"/>
  <c r="V29" i="3"/>
  <c r="Z29" i="3" s="1"/>
  <c r="J29" i="3"/>
  <c r="Y28" i="3"/>
  <c r="V28" i="3"/>
  <c r="AC28" i="3" s="1"/>
  <c r="J28" i="3"/>
  <c r="AB28" i="3" s="1"/>
  <c r="Y27" i="3"/>
  <c r="V27" i="3"/>
  <c r="AC27" i="3" s="1"/>
  <c r="J27" i="3"/>
  <c r="AB27" i="3" s="1"/>
  <c r="AB26" i="3"/>
  <c r="Y26" i="3"/>
  <c r="Z26" i="3" s="1"/>
  <c r="V26" i="3"/>
  <c r="AC26" i="3" s="1"/>
  <c r="J26" i="3"/>
  <c r="AC25" i="3"/>
  <c r="Y25" i="3"/>
  <c r="V25" i="3"/>
  <c r="J25" i="3"/>
  <c r="AB25" i="3" s="1"/>
  <c r="AC24" i="3"/>
  <c r="AB24" i="3"/>
  <c r="Y24" i="3"/>
  <c r="V24" i="3"/>
  <c r="Z24" i="3" s="1"/>
  <c r="J24" i="3"/>
  <c r="Y23" i="3"/>
  <c r="V23" i="3"/>
  <c r="AC23" i="3" s="1"/>
  <c r="J23" i="3"/>
  <c r="AB23" i="3" s="1"/>
  <c r="AC22" i="3"/>
  <c r="Z22" i="3"/>
  <c r="Y22" i="3"/>
  <c r="V22" i="3"/>
  <c r="J22" i="3"/>
  <c r="AB22" i="3" s="1"/>
  <c r="Y21" i="3"/>
  <c r="V21" i="3"/>
  <c r="Z21" i="3" s="1"/>
  <c r="J21" i="3"/>
  <c r="AB21" i="3" s="1"/>
  <c r="AB20" i="3"/>
  <c r="Y20" i="3"/>
  <c r="V20" i="3"/>
  <c r="AC20" i="3" s="1"/>
  <c r="J20" i="3"/>
  <c r="Z20" i="3" s="1"/>
  <c r="AC19" i="3"/>
  <c r="AB19" i="3"/>
  <c r="Z19" i="3"/>
  <c r="Y19" i="3"/>
  <c r="V19" i="3"/>
  <c r="J19" i="3"/>
  <c r="Y18" i="3"/>
  <c r="V18" i="3"/>
  <c r="AC18" i="3" s="1"/>
  <c r="J18" i="3"/>
  <c r="AB18" i="3" s="1"/>
  <c r="AC17" i="3"/>
  <c r="AB17" i="3"/>
  <c r="Y17" i="3"/>
  <c r="V17" i="3"/>
  <c r="Z17" i="3" s="1"/>
  <c r="J17" i="3"/>
  <c r="Y16" i="3"/>
  <c r="V16" i="3"/>
  <c r="AC16" i="3" s="1"/>
  <c r="J16" i="3"/>
  <c r="AB16" i="3" s="1"/>
  <c r="AA16" i="10" l="1"/>
  <c r="AA26" i="10"/>
  <c r="AA17" i="10"/>
  <c r="AA27" i="10"/>
  <c r="AA22" i="10"/>
  <c r="AA25" i="10"/>
  <c r="AA24" i="10"/>
  <c r="AA19" i="10"/>
  <c r="AA23" i="10"/>
  <c r="AA21" i="10"/>
  <c r="AA20" i="9"/>
  <c r="AA18" i="9"/>
  <c r="AA16" i="9"/>
  <c r="AA24" i="9"/>
  <c r="AA21" i="9"/>
  <c r="AA17" i="9"/>
  <c r="AA23" i="9"/>
  <c r="AA19" i="9"/>
  <c r="AA33" i="8"/>
  <c r="AA26" i="8"/>
  <c r="AA19" i="8"/>
  <c r="AA31" i="8"/>
  <c r="AA16" i="8"/>
  <c r="AA27" i="8"/>
  <c r="AA24" i="8"/>
  <c r="AA29" i="8"/>
  <c r="AA17" i="8"/>
  <c r="AA35" i="8"/>
  <c r="AA20" i="8"/>
  <c r="AA32" i="8"/>
  <c r="AA23" i="8"/>
  <c r="AA28" i="8"/>
  <c r="AA22" i="8"/>
  <c r="AA34" i="8"/>
  <c r="AA25" i="8"/>
  <c r="AA21" i="8"/>
  <c r="AA18" i="8"/>
  <c r="AA30" i="8"/>
  <c r="AA37" i="7"/>
  <c r="AA39" i="7"/>
  <c r="AA34" i="7"/>
  <c r="AA41" i="7"/>
  <c r="AA21" i="7"/>
  <c r="AA25" i="7"/>
  <c r="AA22" i="7"/>
  <c r="AA33" i="7"/>
  <c r="AA38" i="7"/>
  <c r="AA19" i="7"/>
  <c r="AA28" i="7"/>
  <c r="AA16" i="7"/>
  <c r="AA30" i="7"/>
  <c r="AA23" i="7"/>
  <c r="AA32" i="7"/>
  <c r="AA29" i="7"/>
  <c r="AA42" i="7"/>
  <c r="AA20" i="7"/>
  <c r="AA27" i="7"/>
  <c r="AA17" i="7"/>
  <c r="AA24" i="7"/>
  <c r="AA26" i="7"/>
  <c r="AA29" i="6"/>
  <c r="AA28" i="6"/>
  <c r="AA23" i="6"/>
  <c r="AA17" i="6"/>
  <c r="AA21" i="6"/>
  <c r="AA34" i="6"/>
  <c r="AA20" i="6"/>
  <c r="AA33" i="6"/>
  <c r="AA27" i="6"/>
  <c r="AA16" i="6"/>
  <c r="AA18" i="6"/>
  <c r="AA25" i="6"/>
  <c r="AA19" i="6"/>
  <c r="AA24" i="6"/>
  <c r="AA30" i="6"/>
  <c r="AA31" i="6"/>
  <c r="AA32" i="6"/>
  <c r="AA43" i="5"/>
  <c r="AA81" i="5"/>
  <c r="AA31" i="5"/>
  <c r="AA18" i="5"/>
  <c r="AA83" i="5"/>
  <c r="AA97" i="5"/>
  <c r="AA69" i="5"/>
  <c r="AA38" i="5"/>
  <c r="AA19" i="5"/>
  <c r="AA73" i="5"/>
  <c r="AA75" i="5"/>
  <c r="AA61" i="5"/>
  <c r="AA30" i="5"/>
  <c r="AA24" i="5"/>
  <c r="AA93" i="5"/>
  <c r="AA47" i="5"/>
  <c r="AA67" i="5"/>
  <c r="AA41" i="5"/>
  <c r="AA26" i="5"/>
  <c r="AA37" i="5"/>
  <c r="AA29" i="5"/>
  <c r="AA33" i="5"/>
  <c r="AA20" i="5"/>
  <c r="AA22" i="5"/>
  <c r="AA51" i="5"/>
  <c r="AA21" i="5"/>
  <c r="AA48" i="5"/>
  <c r="AA72" i="5"/>
  <c r="AA32" i="5"/>
  <c r="AA94" i="5"/>
  <c r="AA99" i="5"/>
  <c r="AA85" i="5"/>
  <c r="AA40" i="5"/>
  <c r="AA57" i="5"/>
  <c r="AA50" i="5"/>
  <c r="AA53" i="5"/>
  <c r="AA45" i="5"/>
  <c r="AA96" i="5"/>
  <c r="AA39" i="5"/>
  <c r="AA95" i="5"/>
  <c r="AA84" i="5"/>
  <c r="AA87" i="5"/>
  <c r="AA76" i="5"/>
  <c r="AA98" i="5"/>
  <c r="AA36" i="5"/>
  <c r="AA60" i="5"/>
  <c r="AA80" i="5"/>
  <c r="AA78" i="5"/>
  <c r="AA71" i="5"/>
  <c r="AA49" i="5"/>
  <c r="AA64" i="5"/>
  <c r="AA86" i="5"/>
  <c r="AA91" i="5"/>
  <c r="AA65" i="5"/>
  <c r="AA92" i="5"/>
  <c r="AA58" i="5"/>
  <c r="AA63" i="5"/>
  <c r="AA59" i="5"/>
  <c r="AA89" i="5"/>
  <c r="AA44" i="5"/>
  <c r="AA42" i="5"/>
  <c r="AA35" i="5"/>
  <c r="AA90" i="5"/>
  <c r="AA77" i="5"/>
  <c r="AA88" i="5"/>
  <c r="AA27" i="5"/>
  <c r="AA70" i="5"/>
  <c r="AA62" i="5"/>
  <c r="AA16" i="5"/>
  <c r="AA55" i="5"/>
  <c r="AA100" i="5"/>
  <c r="AA17" i="5"/>
  <c r="AA25" i="5"/>
  <c r="AA82" i="5"/>
  <c r="AA54" i="5"/>
  <c r="AA28" i="5"/>
  <c r="AA56" i="5"/>
  <c r="AA23" i="5"/>
  <c r="AA66" i="5"/>
  <c r="AA34" i="5"/>
  <c r="AA53" i="3"/>
  <c r="AA68" i="3"/>
  <c r="Z45" i="3"/>
  <c r="Z57" i="3"/>
  <c r="Z69" i="3"/>
  <c r="Z16" i="3"/>
  <c r="Z28" i="3"/>
  <c r="Z52" i="3"/>
  <c r="AA52" i="3" s="1"/>
  <c r="Z64" i="3"/>
  <c r="Z23" i="3"/>
  <c r="AA31" i="3" s="1"/>
  <c r="Z35" i="3"/>
  <c r="AA35" i="3" s="1"/>
  <c r="Z47" i="3"/>
  <c r="Z59" i="3"/>
  <c r="Z71" i="3"/>
  <c r="Z18" i="3"/>
  <c r="AC21" i="3"/>
  <c r="Z30" i="3"/>
  <c r="AC33" i="3"/>
  <c r="AB40" i="3"/>
  <c r="Z42" i="3"/>
  <c r="Z54" i="3"/>
  <c r="Z66" i="3"/>
  <c r="Z25" i="3"/>
  <c r="AA25" i="3" s="1"/>
  <c r="Z37" i="3"/>
  <c r="Z49" i="3"/>
  <c r="Z61" i="3"/>
  <c r="Z73" i="3"/>
  <c r="Z27" i="3"/>
  <c r="Z39" i="3"/>
  <c r="Z51" i="3"/>
  <c r="Z63" i="3"/>
  <c r="Z75" i="3"/>
  <c r="Z70" i="3"/>
  <c r="AA70" i="3" s="1"/>
  <c r="AA54" i="3" l="1"/>
  <c r="AA75" i="3"/>
  <c r="AA17" i="3"/>
  <c r="AA63" i="3"/>
  <c r="AA26" i="3"/>
  <c r="AA33" i="3"/>
  <c r="AA16" i="3"/>
  <c r="AA74" i="3"/>
  <c r="AA46" i="3"/>
  <c r="AA39" i="3"/>
  <c r="AA30" i="3"/>
  <c r="AA69" i="3"/>
  <c r="AA65" i="3"/>
  <c r="AA34" i="3"/>
  <c r="AA29" i="3"/>
  <c r="AA51" i="3"/>
  <c r="AA73" i="3"/>
  <c r="AA45" i="3"/>
  <c r="AA44" i="3"/>
  <c r="AA24" i="3"/>
  <c r="AA66" i="3"/>
  <c r="AA50" i="3"/>
  <c r="AA38" i="3"/>
  <c r="AA58" i="3"/>
  <c r="AA64" i="3"/>
  <c r="AA42" i="3"/>
  <c r="AA40" i="3"/>
  <c r="AA28" i="3"/>
  <c r="AA27" i="3"/>
  <c r="AA57" i="3"/>
  <c r="AA56" i="3"/>
  <c r="AA22" i="3"/>
  <c r="AA18" i="3"/>
  <c r="AA61" i="3"/>
  <c r="AA71" i="3"/>
  <c r="AA60" i="3"/>
  <c r="AA32" i="3"/>
  <c r="AA67" i="3"/>
  <c r="AA49" i="3"/>
  <c r="AA59" i="3"/>
  <c r="AA48" i="3"/>
  <c r="AA20" i="3"/>
  <c r="AA55" i="3"/>
  <c r="AA37" i="3"/>
  <c r="AA47" i="3"/>
  <c r="AA72" i="3"/>
  <c r="AA36" i="3"/>
  <c r="AA43" i="3"/>
  <c r="AA23" i="3"/>
  <c r="AA62" i="3"/>
  <c r="AA41" i="3"/>
  <c r="AA19" i="3"/>
  <c r="AA21" i="3"/>
  <c r="Y144" i="1" l="1"/>
  <c r="V144" i="1"/>
  <c r="AC144" i="1" s="1"/>
  <c r="J144" i="1"/>
  <c r="AB144" i="1" s="1"/>
  <c r="Y142" i="1"/>
  <c r="V142" i="1"/>
  <c r="AC142" i="1" s="1"/>
  <c r="J142" i="1"/>
  <c r="AB142" i="1" s="1"/>
  <c r="Y133" i="1"/>
  <c r="V133" i="1"/>
  <c r="AC133" i="1" s="1"/>
  <c r="J133" i="1"/>
  <c r="AB133" i="1" s="1"/>
  <c r="Y108" i="1"/>
  <c r="V108" i="1"/>
  <c r="AC108" i="1" s="1"/>
  <c r="J108" i="1"/>
  <c r="AB108" i="1" s="1"/>
  <c r="Y101" i="1"/>
  <c r="V101" i="1"/>
  <c r="AC101" i="1" s="1"/>
  <c r="J101" i="1"/>
  <c r="Y78" i="1"/>
  <c r="V78" i="1"/>
  <c r="AC78" i="1" s="1"/>
  <c r="J78" i="1"/>
  <c r="AB78" i="1" s="1"/>
  <c r="Y75" i="1"/>
  <c r="V75" i="1"/>
  <c r="AC75" i="1" s="1"/>
  <c r="J75" i="1"/>
  <c r="AB75" i="1" s="1"/>
  <c r="Y57" i="1"/>
  <c r="V57" i="1"/>
  <c r="AC57" i="1" s="1"/>
  <c r="J57" i="1"/>
  <c r="Y50" i="1"/>
  <c r="V50" i="1"/>
  <c r="AC50" i="1" s="1"/>
  <c r="J50" i="1"/>
  <c r="AB50" i="1" s="1"/>
  <c r="Y49" i="1"/>
  <c r="V49" i="1"/>
  <c r="AC49" i="1" s="1"/>
  <c r="J49" i="1"/>
  <c r="AB49" i="1" s="1"/>
  <c r="Y43" i="1"/>
  <c r="V43" i="1"/>
  <c r="AC43" i="1" s="1"/>
  <c r="J43" i="1"/>
  <c r="AB43" i="1" s="1"/>
  <c r="Y39" i="1"/>
  <c r="V39" i="1"/>
  <c r="AC39" i="1" s="1"/>
  <c r="J39" i="1"/>
  <c r="AB39" i="1" s="1"/>
  <c r="Y24" i="1"/>
  <c r="V24" i="1"/>
  <c r="AC24" i="1" s="1"/>
  <c r="J24" i="1"/>
  <c r="Y28" i="4"/>
  <c r="V28" i="4"/>
  <c r="AC28" i="4" s="1"/>
  <c r="J28" i="4"/>
  <c r="AB28" i="4" s="1"/>
  <c r="Y27" i="4"/>
  <c r="Z27" i="4" s="1"/>
  <c r="V27" i="4"/>
  <c r="AC27" i="4" s="1"/>
  <c r="J27" i="4"/>
  <c r="AB27" i="4" s="1"/>
  <c r="Y26" i="4"/>
  <c r="V26" i="4"/>
  <c r="AC26" i="4" s="1"/>
  <c r="J26" i="4"/>
  <c r="AB26" i="4" s="1"/>
  <c r="AC25" i="4"/>
  <c r="AB25" i="4"/>
  <c r="Z25" i="4"/>
  <c r="Y25" i="4"/>
  <c r="V25" i="4"/>
  <c r="J25" i="4"/>
  <c r="Y24" i="4"/>
  <c r="V24" i="4"/>
  <c r="AC24" i="4" s="1"/>
  <c r="J24" i="4"/>
  <c r="AB24" i="4" s="1"/>
  <c r="AC23" i="4"/>
  <c r="Y23" i="4"/>
  <c r="V23" i="4"/>
  <c r="J23" i="4"/>
  <c r="AB23" i="4" s="1"/>
  <c r="Y22" i="4"/>
  <c r="V22" i="4"/>
  <c r="AC22" i="4" s="1"/>
  <c r="J22" i="4"/>
  <c r="AB22" i="4" s="1"/>
  <c r="Y21" i="4"/>
  <c r="V21" i="4"/>
  <c r="AC21" i="4" s="1"/>
  <c r="J21" i="4"/>
  <c r="AB21" i="4" s="1"/>
  <c r="AB20" i="4"/>
  <c r="Z20" i="4"/>
  <c r="Y20" i="4"/>
  <c r="V20" i="4"/>
  <c r="AC20" i="4" s="1"/>
  <c r="J20" i="4"/>
  <c r="Y19" i="4"/>
  <c r="V19" i="4"/>
  <c r="AC19" i="4" s="1"/>
  <c r="J19" i="4"/>
  <c r="AB19" i="4" s="1"/>
  <c r="AC18" i="4"/>
  <c r="AB18" i="4"/>
  <c r="Y18" i="4"/>
  <c r="V18" i="4"/>
  <c r="Z18" i="4" s="1"/>
  <c r="J18" i="4"/>
  <c r="Y17" i="4"/>
  <c r="V17" i="4"/>
  <c r="AC17" i="4" s="1"/>
  <c r="J17" i="4"/>
  <c r="AB17" i="4" s="1"/>
  <c r="Y16" i="4"/>
  <c r="V16" i="4"/>
  <c r="AC16" i="4" s="1"/>
  <c r="J16" i="4"/>
  <c r="AB16" i="4" s="1"/>
  <c r="Y189" i="1"/>
  <c r="V189" i="1"/>
  <c r="AC189" i="1" s="1"/>
  <c r="J189" i="1"/>
  <c r="AB189" i="1" s="1"/>
  <c r="Y182" i="1"/>
  <c r="V182" i="1"/>
  <c r="AC182" i="1" s="1"/>
  <c r="J182" i="1"/>
  <c r="AB182" i="1" s="1"/>
  <c r="Y180" i="1"/>
  <c r="V180" i="1"/>
  <c r="AC180" i="1" s="1"/>
  <c r="J180" i="1"/>
  <c r="Y170" i="1"/>
  <c r="V170" i="1"/>
  <c r="AC170" i="1" s="1"/>
  <c r="J170" i="1"/>
  <c r="Y167" i="1"/>
  <c r="V167" i="1"/>
  <c r="AC167" i="1" s="1"/>
  <c r="J167" i="1"/>
  <c r="AB167" i="1" s="1"/>
  <c r="V160" i="1"/>
  <c r="AC160" i="1" s="1"/>
  <c r="J160" i="1"/>
  <c r="AB160" i="1" s="1"/>
  <c r="Y152" i="1"/>
  <c r="V152" i="1"/>
  <c r="J152" i="1"/>
  <c r="AB152" i="1" s="1"/>
  <c r="V148" i="1"/>
  <c r="AC148" i="1" s="1"/>
  <c r="J148" i="1"/>
  <c r="AB148" i="1" s="1"/>
  <c r="Y143" i="1"/>
  <c r="V143" i="1"/>
  <c r="AC143" i="1" s="1"/>
  <c r="J143" i="1"/>
  <c r="AB143" i="1" s="1"/>
  <c r="Y128" i="1"/>
  <c r="V128" i="1"/>
  <c r="AC128" i="1" s="1"/>
  <c r="J128" i="1"/>
  <c r="AB128" i="1" s="1"/>
  <c r="Y115" i="1"/>
  <c r="V115" i="1"/>
  <c r="AC115" i="1" s="1"/>
  <c r="J115" i="1"/>
  <c r="AB115" i="1" s="1"/>
  <c r="Y110" i="1"/>
  <c r="V110" i="1"/>
  <c r="AC110" i="1" s="1"/>
  <c r="J110" i="1"/>
  <c r="AB110" i="1" s="1"/>
  <c r="Y107" i="1"/>
  <c r="V107" i="1"/>
  <c r="AC107" i="1" s="1"/>
  <c r="J107" i="1"/>
  <c r="AB107" i="1" s="1"/>
  <c r="Y103" i="1"/>
  <c r="V103" i="1"/>
  <c r="AC103" i="1" s="1"/>
  <c r="J103" i="1"/>
  <c r="Y102" i="1"/>
  <c r="V102" i="1"/>
  <c r="AC102" i="1" s="1"/>
  <c r="J102" i="1"/>
  <c r="AB102" i="1" s="1"/>
  <c r="Y97" i="1"/>
  <c r="V97" i="1"/>
  <c r="AC97" i="1" s="1"/>
  <c r="J97" i="1"/>
  <c r="Y89" i="1"/>
  <c r="V89" i="1"/>
  <c r="AC89" i="1" s="1"/>
  <c r="J89" i="1"/>
  <c r="Y84" i="1"/>
  <c r="V84" i="1"/>
  <c r="J84" i="1"/>
  <c r="AB84" i="1" s="1"/>
  <c r="Y79" i="1"/>
  <c r="V79" i="1"/>
  <c r="AC79" i="1" s="1"/>
  <c r="J79" i="1"/>
  <c r="AB79" i="1" s="1"/>
  <c r="Y65" i="1"/>
  <c r="V65" i="1"/>
  <c r="AC65" i="1" s="1"/>
  <c r="J65" i="1"/>
  <c r="Y64" i="1"/>
  <c r="V64" i="1"/>
  <c r="AC64" i="1" s="1"/>
  <c r="J64" i="1"/>
  <c r="AB64" i="1" s="1"/>
  <c r="Y61" i="1"/>
  <c r="V61" i="1"/>
  <c r="AC61" i="1" s="1"/>
  <c r="J61" i="1"/>
  <c r="AB61" i="1" s="1"/>
  <c r="Y54" i="1"/>
  <c r="V54" i="1"/>
  <c r="AC54" i="1" s="1"/>
  <c r="J54" i="1"/>
  <c r="AB54" i="1" s="1"/>
  <c r="Y53" i="1"/>
  <c r="V53" i="1"/>
  <c r="AC53" i="1" s="1"/>
  <c r="J53" i="1"/>
  <c r="AB53" i="1" s="1"/>
  <c r="Y42" i="1"/>
  <c r="V42" i="1"/>
  <c r="AC42" i="1" s="1"/>
  <c r="J42" i="1"/>
  <c r="AB42" i="1" s="1"/>
  <c r="Y41" i="1"/>
  <c r="V41" i="1"/>
  <c r="AC41" i="1" s="1"/>
  <c r="J41" i="1"/>
  <c r="AB41" i="1" s="1"/>
  <c r="Y17" i="1"/>
  <c r="V17" i="1"/>
  <c r="AC17" i="1" s="1"/>
  <c r="J17" i="1"/>
  <c r="AB17" i="1" s="1"/>
  <c r="Y16" i="1"/>
  <c r="V16" i="1"/>
  <c r="AC16" i="1" s="1"/>
  <c r="J16" i="1"/>
  <c r="AB16" i="1" s="1"/>
  <c r="Y43" i="2"/>
  <c r="V43" i="2"/>
  <c r="AC43" i="2" s="1"/>
  <c r="J43" i="2"/>
  <c r="AB43" i="2" s="1"/>
  <c r="Z42" i="2"/>
  <c r="Y42" i="2"/>
  <c r="V42" i="2"/>
  <c r="AC42" i="2" s="1"/>
  <c r="J42" i="2"/>
  <c r="AB42" i="2" s="1"/>
  <c r="Z41" i="2"/>
  <c r="Y41" i="2"/>
  <c r="V41" i="2"/>
  <c r="AC41" i="2" s="1"/>
  <c r="J41" i="2"/>
  <c r="AB41" i="2" s="1"/>
  <c r="AC40" i="2"/>
  <c r="AB40" i="2"/>
  <c r="Y40" i="2"/>
  <c r="V40" i="2"/>
  <c r="J40" i="2"/>
  <c r="Z40" i="2" s="1"/>
  <c r="Y39" i="2"/>
  <c r="V39" i="2"/>
  <c r="AC39" i="2" s="1"/>
  <c r="J39" i="2"/>
  <c r="AB39" i="2" s="1"/>
  <c r="AB38" i="2"/>
  <c r="V38" i="2"/>
  <c r="Z38" i="2" s="1"/>
  <c r="J38" i="2"/>
  <c r="Y37" i="2"/>
  <c r="V37" i="2"/>
  <c r="AC37" i="2" s="1"/>
  <c r="J37" i="2"/>
  <c r="AB37" i="2" s="1"/>
  <c r="AC36" i="2"/>
  <c r="V36" i="2"/>
  <c r="J36" i="2"/>
  <c r="AB36" i="2" s="1"/>
  <c r="Y35" i="2"/>
  <c r="Z35" i="2" s="1"/>
  <c r="V35" i="2"/>
  <c r="AC35" i="2" s="1"/>
  <c r="J35" i="2"/>
  <c r="AB35" i="2" s="1"/>
  <c r="Y34" i="2"/>
  <c r="V34" i="2"/>
  <c r="AC34" i="2" s="1"/>
  <c r="J34" i="2"/>
  <c r="AB34" i="2" s="1"/>
  <c r="AB33" i="2"/>
  <c r="Y33" i="2"/>
  <c r="Z33" i="2" s="1"/>
  <c r="V33" i="2"/>
  <c r="AC33" i="2" s="1"/>
  <c r="J33" i="2"/>
  <c r="Y32" i="2"/>
  <c r="V32" i="2"/>
  <c r="AC32" i="2" s="1"/>
  <c r="J32" i="2"/>
  <c r="AB32" i="2" s="1"/>
  <c r="AC31" i="2"/>
  <c r="AB31" i="2"/>
  <c r="Y31" i="2"/>
  <c r="V31" i="2"/>
  <c r="Z31" i="2" s="1"/>
  <c r="J31" i="2"/>
  <c r="Y30" i="2"/>
  <c r="V30" i="2"/>
  <c r="AC30" i="2" s="1"/>
  <c r="J30" i="2"/>
  <c r="AB30" i="2" s="1"/>
  <c r="AC29" i="2"/>
  <c r="Y29" i="2"/>
  <c r="V29" i="2"/>
  <c r="J29" i="2"/>
  <c r="AB29" i="2" s="1"/>
  <c r="Z28" i="2"/>
  <c r="Y28" i="2"/>
  <c r="V28" i="2"/>
  <c r="AC28" i="2" s="1"/>
  <c r="J28" i="2"/>
  <c r="AB28" i="2" s="1"/>
  <c r="AB27" i="2"/>
  <c r="Z27" i="2"/>
  <c r="Y27" i="2"/>
  <c r="V27" i="2"/>
  <c r="AC27" i="2" s="1"/>
  <c r="J27" i="2"/>
  <c r="AC26" i="2"/>
  <c r="AB26" i="2"/>
  <c r="Z26" i="2"/>
  <c r="Y26" i="2"/>
  <c r="V26" i="2"/>
  <c r="J26" i="2"/>
  <c r="Y25" i="2"/>
  <c r="V25" i="2"/>
  <c r="AC25" i="2" s="1"/>
  <c r="J25" i="2"/>
  <c r="AB25" i="2" s="1"/>
  <c r="AC24" i="2"/>
  <c r="AB24" i="2"/>
  <c r="Y24" i="2"/>
  <c r="V24" i="2"/>
  <c r="J24" i="2"/>
  <c r="Z24" i="2" s="1"/>
  <c r="Y23" i="2"/>
  <c r="V23" i="2"/>
  <c r="AC23" i="2" s="1"/>
  <c r="J23" i="2"/>
  <c r="Z23" i="2" s="1"/>
  <c r="AB22" i="2"/>
  <c r="Y22" i="2"/>
  <c r="V22" i="2"/>
  <c r="AC22" i="2" s="1"/>
  <c r="J22" i="2"/>
  <c r="Z22" i="2" s="1"/>
  <c r="AB21" i="2"/>
  <c r="Y21" i="2"/>
  <c r="Z21" i="2" s="1"/>
  <c r="V21" i="2"/>
  <c r="AC21" i="2" s="1"/>
  <c r="J21" i="2"/>
  <c r="AC20" i="2"/>
  <c r="Y20" i="2"/>
  <c r="V20" i="2"/>
  <c r="J20" i="2"/>
  <c r="AB20" i="2" s="1"/>
  <c r="AC19" i="2"/>
  <c r="AB19" i="2"/>
  <c r="Y19" i="2"/>
  <c r="V19" i="2"/>
  <c r="Z19" i="2" s="1"/>
  <c r="J19" i="2"/>
  <c r="Y18" i="2"/>
  <c r="V18" i="2"/>
  <c r="AC18" i="2" s="1"/>
  <c r="J18" i="2"/>
  <c r="AB18" i="2" s="1"/>
  <c r="AC17" i="2"/>
  <c r="Z17" i="2"/>
  <c r="Y17" i="2"/>
  <c r="V17" i="2"/>
  <c r="J17" i="2"/>
  <c r="AB17" i="2" s="1"/>
  <c r="AB16" i="2"/>
  <c r="Y16" i="2"/>
  <c r="V16" i="2"/>
  <c r="Z16" i="2" s="1"/>
  <c r="J16" i="2"/>
  <c r="Z170" i="1" l="1"/>
  <c r="Z97" i="1"/>
  <c r="Z24" i="1"/>
  <c r="Z65" i="1"/>
  <c r="AB97" i="1"/>
  <c r="Z84" i="1"/>
  <c r="AB170" i="1"/>
  <c r="AB24" i="1"/>
  <c r="Z101" i="1"/>
  <c r="Z89" i="1"/>
  <c r="Z57" i="1"/>
  <c r="Z160" i="1"/>
  <c r="AC84" i="1"/>
  <c r="Z103" i="1"/>
  <c r="Z182" i="1"/>
  <c r="Z78" i="1"/>
  <c r="Z142" i="1"/>
  <c r="AB57" i="1"/>
  <c r="Z54" i="1"/>
  <c r="AB65" i="1"/>
  <c r="Z115" i="1"/>
  <c r="Z42" i="1"/>
  <c r="Z107" i="1"/>
  <c r="Z152" i="1"/>
  <c r="Z43" i="1"/>
  <c r="Z108" i="1"/>
  <c r="Z64" i="1"/>
  <c r="Z16" i="1"/>
  <c r="Z180" i="1"/>
  <c r="Z75" i="1"/>
  <c r="Z144" i="1"/>
  <c r="Z143" i="1"/>
  <c r="Z50" i="1"/>
  <c r="Z39" i="1"/>
  <c r="Z49" i="1"/>
  <c r="AB101" i="1"/>
  <c r="Z133" i="1"/>
  <c r="Z17" i="4"/>
  <c r="AA17" i="4" s="1"/>
  <c r="Z22" i="4"/>
  <c r="Z24" i="4"/>
  <c r="Z19" i="4"/>
  <c r="Z26" i="4"/>
  <c r="Z21" i="4"/>
  <c r="Z16" i="4"/>
  <c r="Z28" i="4"/>
  <c r="Z23" i="4"/>
  <c r="Z41" i="1"/>
  <c r="Z79" i="1"/>
  <c r="Z167" i="1"/>
  <c r="Z53" i="1"/>
  <c r="AB103" i="1"/>
  <c r="Z110" i="1"/>
  <c r="Z61" i="1"/>
  <c r="Z128" i="1"/>
  <c r="Z17" i="1"/>
  <c r="AB89" i="1"/>
  <c r="Z102" i="1"/>
  <c r="Z148" i="1"/>
  <c r="AB180" i="1"/>
  <c r="Z189" i="1"/>
  <c r="AC152" i="1"/>
  <c r="AA23" i="2"/>
  <c r="AA28" i="2"/>
  <c r="AC38" i="2"/>
  <c r="Z30" i="2"/>
  <c r="Z37" i="2"/>
  <c r="Z18" i="2"/>
  <c r="AA22" i="2" s="1"/>
  <c r="AC16" i="2"/>
  <c r="AB23" i="2"/>
  <c r="Z25" i="2"/>
  <c r="AA25" i="2" s="1"/>
  <c r="Z39" i="2"/>
  <c r="Z20" i="2"/>
  <c r="Z32" i="2"/>
  <c r="Z34" i="2"/>
  <c r="Z29" i="2"/>
  <c r="Z36" i="2"/>
  <c r="Z43" i="2"/>
  <c r="AA18" i="4" l="1"/>
  <c r="AA27" i="4"/>
  <c r="AA23" i="4"/>
  <c r="AA28" i="4"/>
  <c r="AA25" i="4"/>
  <c r="AA16" i="4"/>
  <c r="AA21" i="4"/>
  <c r="AA26" i="4"/>
  <c r="AA19" i="4"/>
  <c r="AA24" i="4"/>
  <c r="AA22" i="4"/>
  <c r="AA20" i="4"/>
  <c r="AA30" i="2"/>
  <c r="AA40" i="2"/>
  <c r="AA37" i="2"/>
  <c r="AA31" i="2"/>
  <c r="AA36" i="2"/>
  <c r="AA27" i="2"/>
  <c r="AA38" i="2"/>
  <c r="AA43" i="2"/>
  <c r="AA24" i="2"/>
  <c r="AA29" i="2"/>
  <c r="AA21" i="2"/>
  <c r="AA34" i="2"/>
  <c r="AA42" i="2"/>
  <c r="AA18" i="2"/>
  <c r="AA35" i="2"/>
  <c r="AA20" i="2"/>
  <c r="AA26" i="2"/>
  <c r="AA16" i="2"/>
  <c r="AA41" i="2"/>
  <c r="AA32" i="2"/>
  <c r="AA19" i="2"/>
  <c r="AA39" i="2"/>
  <c r="AA17" i="2"/>
  <c r="AA33" i="2"/>
  <c r="AA79" i="1" l="1"/>
  <c r="AA115" i="1"/>
  <c r="AA41" i="1"/>
  <c r="AA176" i="1"/>
  <c r="AA104" i="1"/>
  <c r="AA186" i="1"/>
  <c r="AA190" i="1"/>
  <c r="AA187" i="1"/>
  <c r="AA88" i="1"/>
  <c r="AA131" i="1"/>
  <c r="AA171" i="1"/>
  <c r="AA93" i="1"/>
  <c r="AA18" i="1"/>
  <c r="AA37" i="1"/>
  <c r="AA69" i="1"/>
  <c r="AA38" i="1"/>
  <c r="AA135" i="1"/>
  <c r="AA168" i="1"/>
  <c r="AA127" i="1"/>
  <c r="AA160" i="1"/>
  <c r="AA143" i="1"/>
  <c r="AA39" i="1"/>
  <c r="AA105" i="1"/>
  <c r="AA192" i="1"/>
  <c r="AA98" i="1"/>
  <c r="AA96" i="1"/>
  <c r="AA130" i="1"/>
  <c r="AA58" i="1"/>
  <c r="AA178" i="1"/>
  <c r="AA31" i="1"/>
  <c r="AA113" i="1"/>
  <c r="AA40" i="1"/>
  <c r="AA64" i="1"/>
  <c r="AA138" i="1"/>
  <c r="AA24" i="1"/>
  <c r="AA29" i="1"/>
  <c r="AA164" i="1"/>
  <c r="AA196" i="1"/>
  <c r="AA137" i="1"/>
  <c r="AA32" i="1"/>
  <c r="AA126" i="1"/>
  <c r="AA183" i="1"/>
  <c r="AA148" i="1"/>
  <c r="AA128" i="1"/>
  <c r="AA50" i="1"/>
  <c r="AA56" i="1"/>
  <c r="AA52" i="1"/>
  <c r="AA169" i="1"/>
  <c r="AA173" i="1"/>
  <c r="AA181" i="1"/>
  <c r="AA150" i="1"/>
  <c r="AA59" i="1"/>
  <c r="AA159" i="1"/>
  <c r="AA193" i="1"/>
  <c r="AA63" i="1"/>
  <c r="AA92" i="1"/>
  <c r="AA149" i="1"/>
  <c r="AA182" i="1"/>
  <c r="AA118" i="1"/>
  <c r="AA172" i="1"/>
  <c r="AA48" i="1"/>
  <c r="AA179" i="1"/>
  <c r="AA194" i="1"/>
  <c r="AA62" i="1"/>
  <c r="AA100" i="1"/>
  <c r="AA27" i="1"/>
  <c r="AA140" i="1"/>
  <c r="AA175" i="1"/>
  <c r="AA89" i="1"/>
  <c r="AA75" i="1"/>
  <c r="AA101" i="1"/>
  <c r="AA157" i="1"/>
  <c r="AA156" i="1"/>
  <c r="AA66" i="1"/>
  <c r="AA151" i="1"/>
  <c r="AA146" i="1"/>
  <c r="AA22" i="1"/>
  <c r="AA99" i="1"/>
  <c r="AA54" i="1"/>
  <c r="AA61" i="1"/>
  <c r="AA110" i="1"/>
  <c r="AA117" i="1"/>
  <c r="AA166" i="1"/>
  <c r="AA119" i="1"/>
  <c r="AA70" i="1"/>
  <c r="AA85" i="1"/>
  <c r="AA191" i="1"/>
  <c r="AA163" i="1"/>
  <c r="AA28" i="1"/>
  <c r="AA122" i="1"/>
  <c r="AA125" i="1"/>
  <c r="AA25" i="1"/>
  <c r="AA26" i="1"/>
  <c r="AA124" i="1"/>
  <c r="AA53" i="1"/>
  <c r="AA34" i="1"/>
  <c r="AA161" i="1"/>
  <c r="AA103" i="1"/>
  <c r="AA97" i="1"/>
  <c r="AA73" i="1"/>
  <c r="AA86" i="1"/>
  <c r="AA189" i="1"/>
  <c r="AA180" i="1"/>
  <c r="AA67" i="1"/>
  <c r="AA145" i="1"/>
  <c r="AA121" i="1"/>
  <c r="AA91" i="1"/>
  <c r="AA36" i="1"/>
  <c r="AA132" i="1"/>
  <c r="AA153" i="1"/>
  <c r="AA155" i="1"/>
  <c r="AA68" i="1"/>
  <c r="AA174" i="1"/>
  <c r="AA71" i="1"/>
  <c r="AA20" i="1"/>
  <c r="AA87" i="1"/>
  <c r="AA108" i="1"/>
  <c r="AA83" i="1"/>
  <c r="AA19" i="1"/>
  <c r="AA74" i="1"/>
  <c r="AA123" i="1"/>
  <c r="AA46" i="1"/>
  <c r="AA133" i="1"/>
  <c r="AA55" i="1"/>
  <c r="AA107" i="1"/>
  <c r="AA142" i="1"/>
  <c r="AA49" i="1"/>
  <c r="AA82" i="1"/>
  <c r="AA43" i="1"/>
  <c r="AA102" i="1"/>
  <c r="AA65" i="1"/>
  <c r="AA44" i="1"/>
  <c r="AA116" i="1"/>
  <c r="AA90" i="1"/>
  <c r="AA45" i="1"/>
  <c r="AA144" i="1"/>
  <c r="AA57" i="1"/>
  <c r="AA154" i="1"/>
  <c r="AA23" i="1"/>
  <c r="AA184" i="1"/>
  <c r="AA94" i="1"/>
  <c r="AA139" i="1"/>
  <c r="AA33" i="1"/>
  <c r="AA106" i="1"/>
  <c r="AA47" i="1"/>
  <c r="AA158" i="1"/>
  <c r="AA136" i="1"/>
  <c r="AA167" i="1"/>
  <c r="AA129" i="1"/>
  <c r="AA80" i="1"/>
  <c r="AA188" i="1"/>
  <c r="AA141" i="1"/>
  <c r="AA152" i="1"/>
  <c r="AA81" i="1"/>
  <c r="AA147" i="1"/>
  <c r="AA84" i="1"/>
  <c r="AA17" i="1"/>
  <c r="AA114" i="1"/>
  <c r="AA177" i="1"/>
  <c r="AA95" i="1"/>
  <c r="AA60" i="1"/>
  <c r="AA112" i="1"/>
  <c r="AA165" i="1"/>
  <c r="AA16" i="1"/>
  <c r="AA195" i="1"/>
  <c r="AA185" i="1"/>
  <c r="AA72" i="1"/>
  <c r="AA42" i="1"/>
  <c r="AA78" i="1"/>
  <c r="AA77" i="1"/>
  <c r="AA134" i="1"/>
  <c r="AA76" i="1"/>
  <c r="AA35" i="1"/>
  <c r="AA109" i="1"/>
  <c r="AA197" i="1"/>
  <c r="AA111" i="1"/>
  <c r="AA30" i="1"/>
  <c r="AA21" i="1"/>
  <c r="AA51" i="1"/>
  <c r="AA162" i="1"/>
  <c r="AA120" i="1"/>
  <c r="AA170" i="1"/>
</calcChain>
</file>

<file path=xl/sharedStrings.xml><?xml version="1.0" encoding="utf-8"?>
<sst xmlns="http://schemas.openxmlformats.org/spreadsheetml/2006/main" count="1771" uniqueCount="416">
  <si>
    <t>VÝSLEDKOVÁ  LISTINA</t>
  </si>
  <si>
    <t>Název soutěže</t>
  </si>
  <si>
    <t>Pořadatel</t>
  </si>
  <si>
    <t>Termín konání</t>
  </si>
  <si>
    <t>Místo konání</t>
  </si>
  <si>
    <t>Počet účastníků</t>
  </si>
  <si>
    <t>Hlavní rozhodčí</t>
  </si>
  <si>
    <t>Ředitel soutěže</t>
  </si>
  <si>
    <t>Příjmení, jméno</t>
  </si>
  <si>
    <t>Disciplíny</t>
  </si>
  <si>
    <t>Protesty</t>
  </si>
  <si>
    <t>Diskvalifikace</t>
  </si>
  <si>
    <t>Herní systém</t>
  </si>
  <si>
    <t>CELKEM</t>
  </si>
  <si>
    <t>BODY</t>
  </si>
  <si>
    <t>POŘADÍ</t>
  </si>
  <si>
    <t>Mířená na rychlost</t>
  </si>
  <si>
    <t>Body</t>
  </si>
  <si>
    <t>Čas</t>
  </si>
  <si>
    <t>Jednotlivci</t>
  </si>
  <si>
    <t>Ředitel soutěže: vr.</t>
  </si>
  <si>
    <t>Hlavní rozhodčí: vr.</t>
  </si>
  <si>
    <t>KVZ</t>
  </si>
  <si>
    <t>Mířená střelba z velkorážové pistole na přesnost a na rychlost</t>
  </si>
  <si>
    <t>Výsl.</t>
  </si>
  <si>
    <t>Organizátor</t>
  </si>
  <si>
    <t>SVZ ČR</t>
  </si>
  <si>
    <t>Funkcionáři soutěže:</t>
  </si>
  <si>
    <t xml:space="preserve">Předseda HK - </t>
  </si>
  <si>
    <t xml:space="preserve">Inspektor zbraní - </t>
  </si>
  <si>
    <t xml:space="preserve">Tajemník - </t>
  </si>
  <si>
    <t xml:space="preserve">Správce střelnice - </t>
  </si>
  <si>
    <t xml:space="preserve">Zdravotník - </t>
  </si>
  <si>
    <t xml:space="preserve">Ostatní rozhodčí - </t>
  </si>
  <si>
    <t>Řídící střelby -</t>
  </si>
  <si>
    <t xml:space="preserve">Terčoví rozhodčí - </t>
  </si>
  <si>
    <t>VPs 2</t>
  </si>
  <si>
    <t>VPs 6</t>
  </si>
  <si>
    <t>Terč 77 P</t>
  </si>
  <si>
    <t>Terč 135 P</t>
  </si>
  <si>
    <t>VT 135P</t>
  </si>
  <si>
    <t>VT 77P</t>
  </si>
  <si>
    <r>
      <t xml:space="preserve">Přebor SVZ ČR k 80. výročí osvobození Československa, </t>
    </r>
    <r>
      <rPr>
        <b/>
        <sz val="10"/>
        <rFont val="Bookman Old Style"/>
        <family val="1"/>
        <charset val="238"/>
      </rPr>
      <t>č.p. 0021 - 0029</t>
    </r>
  </si>
  <si>
    <t>KVZ Liberec, KVZ FRUKO Jindř.Hradec, KVZ Polná, KVZ Mokrá, KVZ Nový Jičín, KVZ Napajedla, KVZ Most, KVZ Vyškov 3, KVZ Dobruška</t>
  </si>
  <si>
    <t>CELKOVÁ  VÝSLEDKOVÁ  LISTINA</t>
  </si>
  <si>
    <t xml:space="preserve">Přebor SVZ ČR k 80. výročí osvobození Československa, č.p. 0021 </t>
  </si>
  <si>
    <t>KVZ Liberec</t>
  </si>
  <si>
    <t>Hodkovice nad Mohelkou</t>
  </si>
  <si>
    <t>Celkový počet: 28 (z toho členů SVZ ČR: 28)</t>
  </si>
  <si>
    <t>Ing. Hanzlík Miroslav  1-001</t>
  </si>
  <si>
    <t>Ing. Krátký Karel 1-136</t>
  </si>
  <si>
    <t>HERBER Jan</t>
  </si>
  <si>
    <t>Rokytnice</t>
  </si>
  <si>
    <t>PŘECECHTĚL Oldřich</t>
  </si>
  <si>
    <t>Liberec</t>
  </si>
  <si>
    <t>PLŮCHA Pavel</t>
  </si>
  <si>
    <t>Tanvald</t>
  </si>
  <si>
    <t>KRÁTKÝ Karel</t>
  </si>
  <si>
    <t>VNOUČEK Miloš</t>
  </si>
  <si>
    <t>BUKVIC Luboš</t>
  </si>
  <si>
    <t>Turnov</t>
  </si>
  <si>
    <t>BARTOŠ Radek</t>
  </si>
  <si>
    <t>Jenišovice</t>
  </si>
  <si>
    <t>MLEJNEK Ondřej</t>
  </si>
  <si>
    <t>ČERNÁ Petra</t>
  </si>
  <si>
    <t>VNOUČEK Tomáš</t>
  </si>
  <si>
    <t>ČERVINKA Leoš</t>
  </si>
  <si>
    <t>TAUCHMAN Radek</t>
  </si>
  <si>
    <t>VRBATA Lukáš</t>
  </si>
  <si>
    <t>MENDYSZEWSKI Jan</t>
  </si>
  <si>
    <t>LANC Milan</t>
  </si>
  <si>
    <t>ŠRAJER Ivan</t>
  </si>
  <si>
    <t>RYGULOVÁ Martina</t>
  </si>
  <si>
    <t>RESL Jan</t>
  </si>
  <si>
    <t xml:space="preserve">Hodkovice   </t>
  </si>
  <si>
    <t>VOTROUBEK Rostislav</t>
  </si>
  <si>
    <t>LÉDL František</t>
  </si>
  <si>
    <t>ŠÍDA Bohuslav</t>
  </si>
  <si>
    <t>HANZLÍK Miroslav</t>
  </si>
  <si>
    <t>VOTROUBKOVÁ Jana</t>
  </si>
  <si>
    <t>DRMLA Marcel</t>
  </si>
  <si>
    <t>HUDSKÝ Vítězslav</t>
  </si>
  <si>
    <t>LOUDA Jaroslav</t>
  </si>
  <si>
    <t>ŠÍDOVÁ Olga</t>
  </si>
  <si>
    <t>MAREK Josef</t>
  </si>
  <si>
    <t xml:space="preserve">Vnouček Miloš 1-111 </t>
  </si>
  <si>
    <t>Mendyszewski Jan 3-490</t>
  </si>
  <si>
    <t>Vnouček Tomáš 3-617</t>
  </si>
  <si>
    <t>Votroubková Jana</t>
  </si>
  <si>
    <t>Přecechtěl Oldřich Ing. 1-143</t>
  </si>
  <si>
    <t>Hanzlíková Olga 3-011</t>
  </si>
  <si>
    <t>Přebor SVZ ČR k 80. výročí osvobození Československa, č.p. 0023</t>
  </si>
  <si>
    <t>KVZ Polná</t>
  </si>
  <si>
    <t>střelnice KVZ Polná v k.ú. Dobroutov</t>
  </si>
  <si>
    <t>Celkový počet: 13 (z toho členů SVZ ČR: 13)</t>
  </si>
  <si>
    <t>Vít Vodrážka 1-098</t>
  </si>
  <si>
    <t>Ing. Lukáš Vomela 2-289</t>
  </si>
  <si>
    <t>Smaženka František</t>
  </si>
  <si>
    <t>Polná</t>
  </si>
  <si>
    <t>Vodrážka Vít</t>
  </si>
  <si>
    <t>Maštera Aleš</t>
  </si>
  <si>
    <t>Třebíč</t>
  </si>
  <si>
    <t>Kopřiva Josef</t>
  </si>
  <si>
    <t>Foltýn Karel, Mgr.</t>
  </si>
  <si>
    <t>Vala Zdeněk</t>
  </si>
  <si>
    <t>Smejkal Karel, Ing.</t>
  </si>
  <si>
    <t>Vomela Lukáš, Ing.</t>
  </si>
  <si>
    <t>Bělohlávek Jan, Ing.</t>
  </si>
  <si>
    <t>Doležal Milan</t>
  </si>
  <si>
    <t>Havelka Robert</t>
  </si>
  <si>
    <t>Foltýn Tomáš</t>
  </si>
  <si>
    <t>Zvolánek Jiří</t>
  </si>
  <si>
    <t>Přebor SVZ ČR k 80. výročí osvobození Československa, č.p. 0022</t>
  </si>
  <si>
    <t>KVZ FRUKO Jindřichův Hradec</t>
  </si>
  <si>
    <t>Střelnice Břeskáč, Dolní Skrýchov</t>
  </si>
  <si>
    <r>
      <rPr>
        <b/>
        <sz val="10"/>
        <rFont val="Bookman Old Style"/>
        <family val="1"/>
        <charset val="238"/>
      </rPr>
      <t>Celkový počet:</t>
    </r>
    <r>
      <rPr>
        <b/>
        <sz val="10"/>
        <color indexed="10"/>
        <rFont val="Bookman Old Style"/>
        <family val="1"/>
        <charset val="238"/>
      </rPr>
      <t xml:space="preserve"> 60 </t>
    </r>
    <r>
      <rPr>
        <b/>
        <sz val="10"/>
        <rFont val="Bookman Old Style"/>
        <family val="1"/>
        <charset val="238"/>
      </rPr>
      <t>(z toho členů SVZ ČR:</t>
    </r>
    <r>
      <rPr>
        <b/>
        <sz val="10"/>
        <color indexed="10"/>
        <rFont val="Bookman Old Style"/>
        <family val="1"/>
        <charset val="238"/>
      </rPr>
      <t xml:space="preserve"> 51</t>
    </r>
    <r>
      <rPr>
        <b/>
        <sz val="10"/>
        <rFont val="Bookman Old Style"/>
        <family val="1"/>
        <charset val="238"/>
      </rPr>
      <t>)</t>
    </r>
  </si>
  <si>
    <t>Jindřich Němec - 0-009</t>
  </si>
  <si>
    <t>Vojtěch Brejžek - 1-165</t>
  </si>
  <si>
    <t>Nikodým David</t>
  </si>
  <si>
    <t>Pelhřimov</t>
  </si>
  <si>
    <t>Beigl Tomáš</t>
  </si>
  <si>
    <t>FRUKO J.H.</t>
  </si>
  <si>
    <t>Rendl Josef</t>
  </si>
  <si>
    <t>Týn n. Vltavou</t>
  </si>
  <si>
    <t>Červenka Pavel</t>
  </si>
  <si>
    <t>Seitl Aleš</t>
  </si>
  <si>
    <t>individuální</t>
  </si>
  <si>
    <t>Fiala Miroslav</t>
  </si>
  <si>
    <t>Počátky</t>
  </si>
  <si>
    <t>Brejžek Vojtěch</t>
  </si>
  <si>
    <t>Dvořák Vladislav</t>
  </si>
  <si>
    <t>Toman František</t>
  </si>
  <si>
    <t>Gažák Karel</t>
  </si>
  <si>
    <t>Kraus Milan</t>
  </si>
  <si>
    <t>Čáp Václav</t>
  </si>
  <si>
    <t>Tachov</t>
  </si>
  <si>
    <t>Jirouch Stanislav</t>
  </si>
  <si>
    <t>Sluka Jiří</t>
  </si>
  <si>
    <t>Ladič Tibor</t>
  </si>
  <si>
    <t>Sokolík Jaroslav</t>
  </si>
  <si>
    <t>ÚVS J. Hradec</t>
  </si>
  <si>
    <t>Hejlíček David</t>
  </si>
  <si>
    <t>Fuksa Viktor</t>
  </si>
  <si>
    <t>Král Jiří</t>
  </si>
  <si>
    <t>Kresan Pavel</t>
  </si>
  <si>
    <t>Kolář Jaroslav</t>
  </si>
  <si>
    <t>Vaněk Josef</t>
  </si>
  <si>
    <t>Pakosta Karel</t>
  </si>
  <si>
    <t>Vejslík Vladimír</t>
  </si>
  <si>
    <t>Petržílka Miloslav</t>
  </si>
  <si>
    <t>Kadlec David</t>
  </si>
  <si>
    <t>Kubata Daniel</t>
  </si>
  <si>
    <t>Pechová Hana</t>
  </si>
  <si>
    <t>Telč</t>
  </si>
  <si>
    <t>Novotný František</t>
  </si>
  <si>
    <t>Mironiuk Zdeněk</t>
  </si>
  <si>
    <t>Černý Jiří</t>
  </si>
  <si>
    <t>Žemlička Ladislav</t>
  </si>
  <si>
    <t>Švihálek Jiří</t>
  </si>
  <si>
    <t>Žemličková Marie</t>
  </si>
  <si>
    <t>Pavlíček Petr</t>
  </si>
  <si>
    <t>Čekal Josef</t>
  </si>
  <si>
    <t>Baránek Pavel</t>
  </si>
  <si>
    <t>Hátle Jan</t>
  </si>
  <si>
    <t>Gál Štefan</t>
  </si>
  <si>
    <t>Jagr Tomáš</t>
  </si>
  <si>
    <t>Píša Ladislav</t>
  </si>
  <si>
    <t>Mesároš Štefan</t>
  </si>
  <si>
    <t>Herceg Bohumil</t>
  </si>
  <si>
    <t>Získal Karel</t>
  </si>
  <si>
    <t>Svoboda Daniel</t>
  </si>
  <si>
    <t>Petrů Milan</t>
  </si>
  <si>
    <t>Semerád Milan</t>
  </si>
  <si>
    <t>Konrád František</t>
  </si>
  <si>
    <t xml:space="preserve">Novotný Zdeněk </t>
  </si>
  <si>
    <t>Plecer Josef</t>
  </si>
  <si>
    <t>Palová Simona</t>
  </si>
  <si>
    <t xml:space="preserve">Pokovba Petr </t>
  </si>
  <si>
    <t>Landkammer Václav</t>
  </si>
  <si>
    <t>Wrzecionko Albert</t>
  </si>
  <si>
    <t>Bicek Arnošt</t>
  </si>
  <si>
    <t xml:space="preserve">Matějka Milan </t>
  </si>
  <si>
    <t xml:space="preserve">Janko Jaroslav </t>
  </si>
  <si>
    <t>Kaňka Jan</t>
  </si>
  <si>
    <t>Nguyenová Jitka</t>
  </si>
  <si>
    <t>Klípa Karel</t>
  </si>
  <si>
    <t>Zdeněk Kruba - 0-006</t>
  </si>
  <si>
    <t>Albert Wrzecionko - 1-063</t>
  </si>
  <si>
    <t>František Toman - 1-168</t>
  </si>
  <si>
    <t>Pavel Hándl</t>
  </si>
  <si>
    <t>Vladislav Dvořák</t>
  </si>
  <si>
    <t>Václav Landkammer - 1-166</t>
  </si>
  <si>
    <t>Jaroslav Janko - 2-322</t>
  </si>
  <si>
    <t>Milan Matějka - 2-421</t>
  </si>
  <si>
    <t>Přebor SVZ ČR k 80. výročí osvobození Československa, č.p. 0024</t>
  </si>
  <si>
    <t>KVZ Mokrá</t>
  </si>
  <si>
    <t>Střelnice Mokrá u Brna</t>
  </si>
  <si>
    <t>Celkový počet: 18 (z toho členů SVZ ČR: 17) hodnocení do KVZ 16</t>
  </si>
  <si>
    <t>Petr Otrusiník 1-046</t>
  </si>
  <si>
    <t>Luboš Podivínský 1-147</t>
  </si>
  <si>
    <t>Otrusiník Petr</t>
  </si>
  <si>
    <t>Otrusiníková Iveta</t>
  </si>
  <si>
    <t>Daniel Petr</t>
  </si>
  <si>
    <t>Fitz Heřman</t>
  </si>
  <si>
    <t>Wojda Jerzy</t>
  </si>
  <si>
    <t>Wojda Filip</t>
  </si>
  <si>
    <t>Berka Jan</t>
  </si>
  <si>
    <t>Neumann Michal</t>
  </si>
  <si>
    <t>Trojanec Ivo</t>
  </si>
  <si>
    <t>Podivínský Luboš</t>
  </si>
  <si>
    <t>Halavín Pavel</t>
  </si>
  <si>
    <t>Kučera Jaroslav</t>
  </si>
  <si>
    <t>Halm Vladimír</t>
  </si>
  <si>
    <t>Friedl Roman</t>
  </si>
  <si>
    <t>Hejl Aleš</t>
  </si>
  <si>
    <t>Raus Daniel</t>
  </si>
  <si>
    <t>Veselý Ivan</t>
  </si>
  <si>
    <t>KVZ Mokrá(individ.)</t>
  </si>
  <si>
    <t>Wojda Adam</t>
  </si>
  <si>
    <t>Aleš Hejl</t>
  </si>
  <si>
    <t>Iveta Otrusiníková 1-195</t>
  </si>
  <si>
    <t>Petr Otrusiník 1-047</t>
  </si>
  <si>
    <t>Pavel Halavín</t>
  </si>
  <si>
    <t>Luboš Podivínský 1-146</t>
  </si>
  <si>
    <t>Petr Daniel 2-242</t>
  </si>
  <si>
    <t>Přebor SVZ ČR k 80. výročí osvobození Československa, č.p. 0025</t>
  </si>
  <si>
    <t>KVZ Nový Jičín</t>
  </si>
  <si>
    <t>střelnice AVZO Odry</t>
  </si>
  <si>
    <t>Celkový počet: 18 (z toho členů SVZ ČR: 18)</t>
  </si>
  <si>
    <t>Ing. Jan Schwarzer, 0-023</t>
  </si>
  <si>
    <t>Roman Janík, 2-078</t>
  </si>
  <si>
    <t>Starůstka Libor</t>
  </si>
  <si>
    <t>Nový Jičín</t>
  </si>
  <si>
    <t>Petr Adámek</t>
  </si>
  <si>
    <t>Valašské Meziřičí</t>
  </si>
  <si>
    <t>Jakeš František</t>
  </si>
  <si>
    <t>JASLO Olomouc</t>
  </si>
  <si>
    <t>Janík Roman</t>
  </si>
  <si>
    <t>Schwarzer Jan</t>
  </si>
  <si>
    <t>Svoboda Dušan</t>
  </si>
  <si>
    <t>Kopečný Antonín</t>
  </si>
  <si>
    <t>Rosa Stanislav</t>
  </si>
  <si>
    <t>Hulej Marek</t>
  </si>
  <si>
    <t>Schalek Miroslav</t>
  </si>
  <si>
    <t>Knápek Jaroslav</t>
  </si>
  <si>
    <t>Tříska Petr</t>
  </si>
  <si>
    <t>Eichler Rostislav</t>
  </si>
  <si>
    <t>Kubinec Matěj</t>
  </si>
  <si>
    <t>Roman Piško</t>
  </si>
  <si>
    <t>Kvasice</t>
  </si>
  <si>
    <t>Krištofová Barbora</t>
  </si>
  <si>
    <t>Mojmír Smutek</t>
  </si>
  <si>
    <t>Vojtuš Petr</t>
  </si>
  <si>
    <t>Marek Hulej</t>
  </si>
  <si>
    <t>2-445</t>
  </si>
  <si>
    <t>Stanislav Rosa</t>
  </si>
  <si>
    <t>3-371</t>
  </si>
  <si>
    <t>Dušan Svoboda</t>
  </si>
  <si>
    <t>2-230</t>
  </si>
  <si>
    <t>Antonín Kopečný</t>
  </si>
  <si>
    <t>Kamil Škop</t>
  </si>
  <si>
    <t>2-447</t>
  </si>
  <si>
    <t>2-399</t>
  </si>
  <si>
    <t>Libor Starůstka</t>
  </si>
  <si>
    <t>2-084</t>
  </si>
  <si>
    <t>Rostislav Eichler</t>
  </si>
  <si>
    <t>3-669</t>
  </si>
  <si>
    <t>Přebor SVZ ČR k 80. výročí osvobození Československa, č. 0026</t>
  </si>
  <si>
    <t xml:space="preserve">SVZ ČR </t>
  </si>
  <si>
    <t>KVZ Napajedla</t>
  </si>
  <si>
    <t>Napajedla, Zámoraví 17</t>
  </si>
  <si>
    <t>Stanislav Košař   1-157</t>
  </si>
  <si>
    <t>Vratislav Doležal   1-134</t>
  </si>
  <si>
    <t>PAVELEC Lubor, Ing.</t>
  </si>
  <si>
    <t>Kostelec u Hol.</t>
  </si>
  <si>
    <t>ŠIDLÍK Jozef</t>
  </si>
  <si>
    <t>Kroměříž</t>
  </si>
  <si>
    <t>DUBČÁK Libor</t>
  </si>
  <si>
    <t>Vsetín-město</t>
  </si>
  <si>
    <t>DOLEŽAL Vratislav</t>
  </si>
  <si>
    <t>Napajedla</t>
  </si>
  <si>
    <r>
      <t>H</t>
    </r>
    <r>
      <rPr>
        <b/>
        <sz val="10"/>
        <color theme="1"/>
        <rFont val="Arial"/>
        <family val="2"/>
        <charset val="238"/>
      </rPr>
      <t>Ü</t>
    </r>
    <r>
      <rPr>
        <b/>
        <sz val="10"/>
        <color theme="1"/>
        <rFont val="Times New Roman CE"/>
        <family val="1"/>
        <charset val="238"/>
      </rPr>
      <t>BNER Karel</t>
    </r>
  </si>
  <si>
    <t>Loučka</t>
  </si>
  <si>
    <t>KOTÁSEK Rostislav</t>
  </si>
  <si>
    <t>DOLEŽALOVÁ Lenka</t>
  </si>
  <si>
    <t>KŘÍŽ Petr, MUDr.</t>
  </si>
  <si>
    <t>ŘEZANINA Karel, Bc.</t>
  </si>
  <si>
    <t>KOŠAŘ Stanislav</t>
  </si>
  <si>
    <t>VAŠEK Milan</t>
  </si>
  <si>
    <t>Host</t>
  </si>
  <si>
    <t>VLČEK Lubomír</t>
  </si>
  <si>
    <t>HOLAN Tomáš</t>
  </si>
  <si>
    <t>BEDNÁŘOVÁ Naděžda, Bc.</t>
  </si>
  <si>
    <t>Uh. Hradiště</t>
  </si>
  <si>
    <t>LORENC Ivo, Ing.</t>
  </si>
  <si>
    <t>Jaslo Olomouc</t>
  </si>
  <si>
    <t>ŠKÁCH Martin</t>
  </si>
  <si>
    <t>TRCHALÍK Radek</t>
  </si>
  <si>
    <t>DRÁBEK Rudolf</t>
  </si>
  <si>
    <t>PAULMICHL Roman, Ing.</t>
  </si>
  <si>
    <t>FISCHER Tomáš</t>
  </si>
  <si>
    <t>BEDNÁŘ Zdeněk, Ing.</t>
  </si>
  <si>
    <t>OČADLÍK Zdeněk, Ing.</t>
  </si>
  <si>
    <t>BEDNÁŘ Martin</t>
  </si>
  <si>
    <t>HERNÍK Jiří</t>
  </si>
  <si>
    <t>ŠŤASTNÝ Jiří</t>
  </si>
  <si>
    <t>BARTŮNEK Marek</t>
  </si>
  <si>
    <t>BARTŮNEK Ladislav</t>
  </si>
  <si>
    <t>Ředitel soutěže: vr.   Vratislav Doležal   1-134</t>
  </si>
  <si>
    <t>Hlavní rozhodčí: vr.   Stanislav Košař      1-157</t>
  </si>
  <si>
    <t xml:space="preserve">  1-157</t>
  </si>
  <si>
    <t>Ing. Roman Paulmichl   2-273</t>
  </si>
  <si>
    <t>Lubomír Vlček   2-032</t>
  </si>
  <si>
    <t xml:space="preserve">Ing..Zdeněk Očadlík   3-207 </t>
  </si>
  <si>
    <t>Lenka Doležalová   3-664</t>
  </si>
  <si>
    <t>Bc. Karel Řezanina   1-102</t>
  </si>
  <si>
    <t>Tomáš Fischer   3-665</t>
  </si>
  <si>
    <r>
      <rPr>
        <b/>
        <sz val="10"/>
        <rFont val="Bookman Old Style"/>
        <family val="1"/>
        <charset val="1"/>
      </rPr>
      <t xml:space="preserve">Přebor SVZ ČR k 80. výročí osvobození Československa, </t>
    </r>
    <r>
      <rPr>
        <b/>
        <sz val="10"/>
        <color rgb="FFFF0000"/>
        <rFont val="Bookman Old Style"/>
        <family val="1"/>
        <charset val="238"/>
      </rPr>
      <t>č.s. 0027</t>
    </r>
  </si>
  <si>
    <r>
      <rPr>
        <b/>
        <sz val="10"/>
        <rFont val="Bookman Old Style"/>
        <family val="1"/>
        <charset val="1"/>
      </rPr>
      <t xml:space="preserve">KVZ </t>
    </r>
    <r>
      <rPr>
        <b/>
        <sz val="10"/>
        <color rgb="FFFF0000"/>
        <rFont val="Bookman Old Style"/>
        <family val="1"/>
        <charset val="238"/>
      </rPr>
      <t>Most</t>
    </r>
  </si>
  <si>
    <t>Čepirohy</t>
  </si>
  <si>
    <r>
      <rPr>
        <b/>
        <sz val="10"/>
        <rFont val="Bookman Old Style"/>
        <family val="1"/>
        <charset val="238"/>
      </rPr>
      <t>Celkový počet:</t>
    </r>
    <r>
      <rPr>
        <b/>
        <sz val="10"/>
        <color rgb="FFFF0000"/>
        <rFont val="Bookman Old Style"/>
        <family val="1"/>
        <charset val="238"/>
      </rPr>
      <t xml:space="preserve"> 20 </t>
    </r>
    <r>
      <rPr>
        <b/>
        <sz val="10"/>
        <rFont val="Bookman Old Style"/>
        <family val="1"/>
        <charset val="238"/>
      </rPr>
      <t>(z toho členů SVZ ČR:</t>
    </r>
    <r>
      <rPr>
        <b/>
        <sz val="10"/>
        <color rgb="FFFF0000"/>
        <rFont val="Bookman Old Style"/>
        <family val="1"/>
        <charset val="238"/>
      </rPr>
      <t xml:space="preserve"> 18</t>
    </r>
    <r>
      <rPr>
        <b/>
        <sz val="10"/>
        <rFont val="Bookman Old Style"/>
        <family val="1"/>
        <charset val="238"/>
      </rPr>
      <t>)</t>
    </r>
  </si>
  <si>
    <t>Ing. Vít Pech 1-081</t>
  </si>
  <si>
    <t>Jindřich Hrneček 1-006</t>
  </si>
  <si>
    <t>Hodinka Ladislav</t>
  </si>
  <si>
    <t>Most</t>
  </si>
  <si>
    <t>Krejčí Stanislav</t>
  </si>
  <si>
    <t>POLDI Kladno</t>
  </si>
  <si>
    <t>Kašpar Josef</t>
  </si>
  <si>
    <t>Šeránek Pavel</t>
  </si>
  <si>
    <t>Pech Vít</t>
  </si>
  <si>
    <t>Vrátník Petr</t>
  </si>
  <si>
    <t>Chomutov</t>
  </si>
  <si>
    <t>Hakala Jiří</t>
  </si>
  <si>
    <t>Míchal Jiří</t>
  </si>
  <si>
    <t>Novák Jan</t>
  </si>
  <si>
    <t>Pošta Petr</t>
  </si>
  <si>
    <t>Paul Roman</t>
  </si>
  <si>
    <t>Hrneček Jindřich</t>
  </si>
  <si>
    <t>Staněk Miloslav</t>
  </si>
  <si>
    <t>Säckl Jaroslav</t>
  </si>
  <si>
    <t>SSK Bečov</t>
  </si>
  <si>
    <t>Janoušek Petr</t>
  </si>
  <si>
    <t>Schindler Jaroslav</t>
  </si>
  <si>
    <t>Sýkora Petr</t>
  </si>
  <si>
    <t>Schmid Bedřich</t>
  </si>
  <si>
    <t>Beránek Stanislav</t>
  </si>
  <si>
    <t>Sládek Jaromír</t>
  </si>
  <si>
    <t>SSK Most</t>
  </si>
  <si>
    <t>Ředitel soutěže: vr.        Jindřich Hrneček  1-006</t>
  </si>
  <si>
    <t>Hlavní rozhodčí: vr.    Vít Pech  1-081</t>
  </si>
  <si>
    <t>Petr Sýkora  2-050</t>
  </si>
  <si>
    <t>Ladislav Hodinka  3-185</t>
  </si>
  <si>
    <t>Josef Kašpar</t>
  </si>
  <si>
    <t>Jiří Hakala</t>
  </si>
  <si>
    <t>Vít Pech, Jindřich Hrneček, Ladislav Hodinka</t>
  </si>
  <si>
    <t>Vít Pech, Jindřich Hrneček, Ladislav Hodinka, Petr Sýkora</t>
  </si>
  <si>
    <t>Přebor SVZ ČR k 80. výročí osvobození Československa, č.p. 0028</t>
  </si>
  <si>
    <t>KVZVyškov 3</t>
  </si>
  <si>
    <t>Luleč</t>
  </si>
  <si>
    <t>Celkový počet: 9 (z toho členů SVZ ČR: 9)</t>
  </si>
  <si>
    <t>Pavel Holub, EČR 1-178</t>
  </si>
  <si>
    <t>Ing. Miloš Závodný, EČR 1-182</t>
  </si>
  <si>
    <t>Ludrovan Jan</t>
  </si>
  <si>
    <t>Vyškov 3</t>
  </si>
  <si>
    <t>Adler Vladimír</t>
  </si>
  <si>
    <t>Viktorin Josef</t>
  </si>
  <si>
    <t>Radslavice</t>
  </si>
  <si>
    <t>Růžičková Hana</t>
  </si>
  <si>
    <t>Novotný Karel</t>
  </si>
  <si>
    <t>Šoupal Kamil</t>
  </si>
  <si>
    <t>Marková Věra</t>
  </si>
  <si>
    <t>Holub Pavel</t>
  </si>
  <si>
    <t>Ludrovanová Aneta</t>
  </si>
  <si>
    <t>Ředitel soutěže: vr. Ing. Mloš Závodný</t>
  </si>
  <si>
    <t>Hlavní rozhodčí: vr. Pavel Holub</t>
  </si>
  <si>
    <t>Karel Škrob, st.</t>
  </si>
  <si>
    <t>Otakar Večerka</t>
  </si>
  <si>
    <t>Vladimír Adler</t>
  </si>
  <si>
    <t>Jan Ludrovan</t>
  </si>
  <si>
    <t>RZS Vyškov</t>
  </si>
  <si>
    <t>Pavel Holub</t>
  </si>
  <si>
    <r>
      <t xml:space="preserve">Přebor SVZ ČR k 80. výročí osvobození Československa, </t>
    </r>
    <r>
      <rPr>
        <b/>
        <sz val="10"/>
        <color rgb="FFFF0000"/>
        <rFont val="Bookman Old Style"/>
        <family val="1"/>
        <charset val="238"/>
      </rPr>
      <t>č.p. 0029</t>
    </r>
  </si>
  <si>
    <t>KVZ Dobruška</t>
  </si>
  <si>
    <t>Hostinné</t>
  </si>
  <si>
    <r>
      <rPr>
        <b/>
        <sz val="10"/>
        <rFont val="Bookman Old Style"/>
        <family val="1"/>
        <charset val="238"/>
      </rPr>
      <t>Celkový počet:</t>
    </r>
    <r>
      <rPr>
        <b/>
        <sz val="10"/>
        <color indexed="10"/>
        <rFont val="Bookman Old Style"/>
        <family val="1"/>
        <charset val="238"/>
      </rPr>
      <t xml:space="preserve"> 11 </t>
    </r>
    <r>
      <rPr>
        <b/>
        <sz val="10"/>
        <rFont val="Bookman Old Style"/>
        <family val="1"/>
        <charset val="238"/>
      </rPr>
      <t>(z toho členů SVZ ČR:</t>
    </r>
    <r>
      <rPr>
        <b/>
        <sz val="10"/>
        <color indexed="10"/>
        <rFont val="Bookman Old Style"/>
        <family val="1"/>
        <charset val="238"/>
      </rPr>
      <t xml:space="preserve"> 5</t>
    </r>
    <r>
      <rPr>
        <b/>
        <sz val="10"/>
        <rFont val="Bookman Old Style"/>
        <family val="1"/>
        <charset val="238"/>
      </rPr>
      <t>)</t>
    </r>
  </si>
  <si>
    <t>Robert Šmída 1-141</t>
  </si>
  <si>
    <t>Jaroslav Smola 2-132</t>
  </si>
  <si>
    <t>Šmída Robert</t>
  </si>
  <si>
    <t>Dobruška</t>
  </si>
  <si>
    <t>Smola Jaroslav</t>
  </si>
  <si>
    <t>Paska Jiří</t>
  </si>
  <si>
    <t>Vrchlabí</t>
  </si>
  <si>
    <t>Peiker Miroslav</t>
  </si>
  <si>
    <t>Avzo Neratovice</t>
  </si>
  <si>
    <t>Mertlík Jaroslav</t>
  </si>
  <si>
    <t>Laburda Jiří</t>
  </si>
  <si>
    <t>SBTS Hostinné</t>
  </si>
  <si>
    <t>Postupa Jiří</t>
  </si>
  <si>
    <t>SSK N.Lesy</t>
  </si>
  <si>
    <t>Brdička Petr</t>
  </si>
  <si>
    <t>Vágner Jiří</t>
  </si>
  <si>
    <t>Hejný Václav</t>
  </si>
  <si>
    <t>Nosek Vladislav</t>
  </si>
  <si>
    <t>Ředitel soutěže: vr.   Jaroslav Smola</t>
  </si>
  <si>
    <t>Hlavní rozhodčí: vr. Robert Šmída</t>
  </si>
  <si>
    <t>Jaroslav Mertlík</t>
  </si>
  <si>
    <t>Jaroslav Smola</t>
  </si>
  <si>
    <t>Jiří Laburda</t>
  </si>
  <si>
    <t>Robert Šmída</t>
  </si>
  <si>
    <t>Hodkovice n.M, Dolní Skrýchov, Dobroutov, Mokrá, AVZO Odry, Napajedla, Čepirohy, Luleč, Hostinné</t>
  </si>
  <si>
    <t>Ing. Karel Krátký 1-136, Vojtěch Brejžek 1-165, Ing. Lukáš Vomela 2-289, Luboš Podivínký 1-147, Roman Janík 2-078, Vratislav Doležal 1-134, Jindřich Hrneček 1-006, Ing. Miloš Závodný 1-182, Jaroslav Smola 2-132</t>
  </si>
  <si>
    <t>Ing. Miroslav Hanzlík 1-001, Jindřich Němec 0-009, Vít Vodrážka 1-098, Petr Otrusiník 1-046, Ing. Jan Schwarzer 0-023, Stanislav Košař 1-157, Ing. Vít Pech 1-081, Pavel Holub 1-178, Robert Šmída 1-141</t>
  </si>
  <si>
    <r>
      <t>H</t>
    </r>
    <r>
      <rPr>
        <sz val="10"/>
        <color theme="1"/>
        <rFont val="Arial"/>
        <family val="2"/>
        <charset val="238"/>
      </rPr>
      <t>Ü</t>
    </r>
    <r>
      <rPr>
        <sz val="10"/>
        <color theme="1"/>
        <rFont val="Times New Roman CE"/>
        <family val="1"/>
        <charset val="238"/>
      </rPr>
      <t>BNER Karel</t>
    </r>
  </si>
  <si>
    <r>
      <rPr>
        <b/>
        <sz val="10"/>
        <rFont val="Bookman Old Style"/>
        <family val="1"/>
        <charset val="238"/>
      </rPr>
      <t>Celkový počet: 27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rFont val="Bookman Old Style"/>
        <family val="1"/>
        <charset val="238"/>
      </rPr>
      <t>(z toho členů SVZ ČR: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color theme="1"/>
        <rFont val="Bookman Old Style"/>
        <family val="1"/>
        <charset val="238"/>
      </rPr>
      <t>24</t>
    </r>
    <r>
      <rPr>
        <b/>
        <sz val="10"/>
        <rFont val="Bookman Old Style"/>
        <family val="1"/>
        <charset val="238"/>
      </rPr>
      <t>)</t>
    </r>
  </si>
  <si>
    <r>
      <rPr>
        <b/>
        <sz val="10"/>
        <rFont val="Bookman Old Style"/>
        <family val="1"/>
        <charset val="238"/>
      </rPr>
      <t>Celkový počet: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rFont val="Bookman Old Style"/>
        <family val="1"/>
        <charset val="238"/>
      </rPr>
      <t>204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rFont val="Bookman Old Style"/>
        <family val="1"/>
        <charset val="238"/>
      </rPr>
      <t>(z toho členů SVZ ČR do výsledovky SVZ: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rFont val="Bookman Old Style"/>
        <family val="1"/>
        <charset val="238"/>
      </rPr>
      <t>182, hostů 22)</t>
    </r>
  </si>
  <si>
    <t>VÝSLEDKOVÁ  LISTINA  SVZ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</si>
</sst>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6" x14ac:knownFonts="1"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b/>
      <sz val="10"/>
      <name val="Bookman Old Style"/>
      <family val="1"/>
    </font>
    <font>
      <sz val="10"/>
      <name val="Bookman Old Style"/>
      <family val="1"/>
    </font>
    <font>
      <b/>
      <sz val="26"/>
      <name val="Bookman Old Style"/>
      <family val="1"/>
      <charset val="238"/>
    </font>
    <font>
      <sz val="26"/>
      <name val="Arial CE"/>
      <charset val="238"/>
    </font>
    <font>
      <b/>
      <sz val="8"/>
      <name val="Bookman Old Style"/>
      <family val="1"/>
      <charset val="238"/>
    </font>
    <font>
      <sz val="8"/>
      <name val="Arial CE"/>
      <charset val="238"/>
    </font>
    <font>
      <b/>
      <sz val="10"/>
      <name val="Bookman Old Style"/>
      <family val="1"/>
      <charset val="238"/>
    </font>
    <font>
      <b/>
      <sz val="12"/>
      <name val="Bookman Old Style"/>
      <family val="1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color indexed="10"/>
      <name val="Bookman Old Style"/>
      <family val="1"/>
      <charset val="238"/>
    </font>
    <font>
      <b/>
      <sz val="10"/>
      <name val="Arial"/>
      <family val="2"/>
      <charset val="238"/>
    </font>
    <font>
      <sz val="16"/>
      <name val="Arial CE"/>
      <charset val="238"/>
    </font>
    <font>
      <sz val="10"/>
      <color rgb="FFFF0000"/>
      <name val="Arial CE"/>
      <charset val="238"/>
    </font>
    <font>
      <b/>
      <sz val="9"/>
      <name val="Bookman Old Style"/>
      <family val="1"/>
      <charset val="238"/>
    </font>
    <font>
      <b/>
      <sz val="10"/>
      <color theme="1"/>
      <name val="Bookman Old Style"/>
      <family val="1"/>
    </font>
    <font>
      <b/>
      <sz val="10"/>
      <color theme="1"/>
      <name val="Bookman Old Style"/>
      <family val="1"/>
      <charset val="238"/>
    </font>
    <font>
      <b/>
      <sz val="10"/>
      <color theme="1"/>
      <name val="Times New Roman CE"/>
      <family val="1"/>
      <charset val="238"/>
    </font>
    <font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Times New Roman CE"/>
      <charset val="238"/>
    </font>
    <font>
      <sz val="10"/>
      <color theme="1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Times New Roman CE"/>
      <charset val="238"/>
    </font>
    <font>
      <b/>
      <sz val="10"/>
      <name val="Arial CE"/>
      <charset val="238"/>
    </font>
    <font>
      <b/>
      <sz val="10"/>
      <name val="Bookman Old Style"/>
      <family val="1"/>
      <charset val="1"/>
    </font>
    <font>
      <b/>
      <sz val="10"/>
      <color rgb="FFFF0000"/>
      <name val="Bookman Old Style"/>
      <family val="1"/>
      <charset val="238"/>
    </font>
    <font>
      <b/>
      <sz val="12"/>
      <name val="Bookman Old Style"/>
      <family val="1"/>
      <charset val="1"/>
    </font>
    <font>
      <b/>
      <sz val="10"/>
      <color rgb="FFFF0000"/>
      <name val="Times New Roman CE"/>
      <family val="1"/>
      <charset val="238"/>
    </font>
    <font>
      <b/>
      <sz val="10"/>
      <name val="Times New Roman"/>
      <family val="1"/>
      <charset val="1"/>
    </font>
    <font>
      <sz val="10"/>
      <name val="Bookman Old Style"/>
      <family val="1"/>
      <charset val="1"/>
    </font>
    <font>
      <sz val="10"/>
      <color rgb="FFFF0000"/>
      <name val="Bookman Old Style"/>
      <family val="1"/>
      <charset val="1"/>
    </font>
    <font>
      <sz val="8"/>
      <name val="Times New Roman CE"/>
      <charset val="238"/>
    </font>
    <font>
      <sz val="10"/>
      <color theme="1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sz val="10"/>
      <name val="Times New Roman CE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FF00"/>
        <bgColor rgb="FF33CCCC"/>
      </patternFill>
    </fill>
    <fill>
      <patternFill patternType="solid">
        <fgColor rgb="FFFFFFFF"/>
        <bgColor rgb="FFEBF1DE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6" tint="0.79989013336588644"/>
        <bgColor rgb="FFDCE6F2"/>
      </patternFill>
    </fill>
    <fill>
      <patternFill patternType="solid">
        <fgColor theme="4" tint="0.79989013336588644"/>
        <bgColor rgb="FFEBF1DE"/>
      </patternFill>
    </fill>
    <fill>
      <patternFill patternType="solid">
        <fgColor rgb="FFFFFF99"/>
        <bgColor rgb="FFEBF1DE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3" fillId="0" borderId="14" xfId="0" applyFont="1" applyBorder="1"/>
    <xf numFmtId="0" fontId="12" fillId="2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4" borderId="21" xfId="0" quotePrefix="1" applyFont="1" applyFill="1" applyBorder="1" applyAlignment="1">
      <alignment horizontal="center"/>
    </xf>
    <xf numFmtId="0" fontId="0" fillId="0" borderId="14" xfId="0" applyBorder="1"/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9" fillId="9" borderId="23" xfId="0" applyFont="1" applyFill="1" applyBorder="1"/>
    <xf numFmtId="0" fontId="9" fillId="10" borderId="23" xfId="0" applyFont="1" applyFill="1" applyBorder="1"/>
    <xf numFmtId="0" fontId="9" fillId="0" borderId="7" xfId="0" applyFont="1" applyBorder="1"/>
    <xf numFmtId="0" fontId="3" fillId="4" borderId="4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18" fillId="9" borderId="29" xfId="0" applyFont="1" applyFill="1" applyBorder="1"/>
    <xf numFmtId="0" fontId="18" fillId="10" borderId="29" xfId="0" applyFont="1" applyFill="1" applyBorder="1"/>
    <xf numFmtId="0" fontId="11" fillId="3" borderId="35" xfId="0" applyFont="1" applyFill="1" applyBorder="1" applyAlignment="1">
      <alignment horizontal="center"/>
    </xf>
    <xf numFmtId="0" fontId="0" fillId="0" borderId="23" xfId="0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8" fillId="9" borderId="32" xfId="0" applyFont="1" applyFill="1" applyBorder="1"/>
    <xf numFmtId="0" fontId="18" fillId="10" borderId="6" xfId="0" applyFont="1" applyFill="1" applyBorder="1"/>
    <xf numFmtId="0" fontId="3" fillId="2" borderId="20" xfId="0" applyFont="1" applyFill="1" applyBorder="1" applyAlignment="1">
      <alignment horizontal="center"/>
    </xf>
    <xf numFmtId="0" fontId="9" fillId="10" borderId="27" xfId="0" applyFont="1" applyFill="1" applyBorder="1"/>
    <xf numFmtId="0" fontId="21" fillId="0" borderId="31" xfId="0" applyFont="1" applyBorder="1"/>
    <xf numFmtId="0" fontId="21" fillId="0" borderId="16" xfId="0" applyFont="1" applyBorder="1"/>
    <xf numFmtId="1" fontId="22" fillId="0" borderId="28" xfId="0" applyNumberFormat="1" applyFont="1" applyBorder="1" applyAlignment="1">
      <alignment horizontal="center"/>
    </xf>
    <xf numFmtId="1" fontId="22" fillId="0" borderId="29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1" fontId="22" fillId="0" borderId="49" xfId="0" applyNumberFormat="1" applyFont="1" applyBorder="1" applyAlignment="1">
      <alignment horizontal="center"/>
    </xf>
    <xf numFmtId="1" fontId="22" fillId="0" borderId="32" xfId="0" applyNumberFormat="1" applyFont="1" applyBorder="1" applyAlignment="1">
      <alignment horizontal="center"/>
    </xf>
    <xf numFmtId="1" fontId="22" fillId="0" borderId="33" xfId="0" applyNumberFormat="1" applyFont="1" applyBorder="1" applyAlignment="1">
      <alignment horizontal="center"/>
    </xf>
    <xf numFmtId="0" fontId="23" fillId="4" borderId="21" xfId="0" quotePrefix="1" applyFont="1" applyFill="1" applyBorder="1" applyAlignment="1">
      <alignment horizontal="center"/>
    </xf>
    <xf numFmtId="1" fontId="22" fillId="0" borderId="34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0" fillId="0" borderId="27" xfId="0" applyBorder="1"/>
    <xf numFmtId="0" fontId="13" fillId="0" borderId="11" xfId="0" applyFont="1" applyBorder="1"/>
    <xf numFmtId="0" fontId="12" fillId="2" borderId="14" xfId="0" applyFont="1" applyFill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21" fillId="0" borderId="11" xfId="0" applyFont="1" applyBorder="1"/>
    <xf numFmtId="0" fontId="21" fillId="0" borderId="14" xfId="0" applyFont="1" applyBorder="1"/>
    <xf numFmtId="1" fontId="22" fillId="0" borderId="22" xfId="0" applyNumberFormat="1" applyFont="1" applyBorder="1" applyAlignment="1">
      <alignment horizontal="center"/>
    </xf>
    <xf numFmtId="1" fontId="22" fillId="0" borderId="23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1" fontId="22" fillId="0" borderId="50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1" fillId="0" borderId="51" xfId="0" applyFont="1" applyBorder="1"/>
    <xf numFmtId="0" fontId="21" fillId="0" borderId="52" xfId="0" applyFont="1" applyBorder="1"/>
    <xf numFmtId="1" fontId="22" fillId="0" borderId="53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/>
    </xf>
    <xf numFmtId="1" fontId="22" fillId="0" borderId="54" xfId="0" applyNumberFormat="1" applyFont="1" applyBorder="1" applyAlignment="1">
      <alignment horizontal="center"/>
    </xf>
    <xf numFmtId="0" fontId="23" fillId="2" borderId="52" xfId="0" applyFont="1" applyFill="1" applyBorder="1" applyAlignment="1">
      <alignment horizontal="center"/>
    </xf>
    <xf numFmtId="1" fontId="22" fillId="0" borderId="55" xfId="0" applyNumberFormat="1" applyFont="1" applyBorder="1" applyAlignment="1">
      <alignment horizontal="center"/>
    </xf>
    <xf numFmtId="1" fontId="22" fillId="0" borderId="56" xfId="0" applyNumberFormat="1" applyFont="1" applyBorder="1" applyAlignment="1">
      <alignment horizontal="center"/>
    </xf>
    <xf numFmtId="0" fontId="23" fillId="4" borderId="36" xfId="0" quotePrefix="1" applyFont="1" applyFill="1" applyBorder="1" applyAlignment="1">
      <alignment horizontal="center"/>
    </xf>
    <xf numFmtId="2" fontId="22" fillId="0" borderId="54" xfId="0" applyNumberFormat="1" applyFont="1" applyBorder="1" applyAlignment="1">
      <alignment horizontal="center"/>
    </xf>
    <xf numFmtId="0" fontId="12" fillId="5" borderId="52" xfId="0" applyFont="1" applyFill="1" applyBorder="1" applyAlignment="1">
      <alignment horizontal="center"/>
    </xf>
    <xf numFmtId="0" fontId="12" fillId="6" borderId="57" xfId="0" applyFont="1" applyFill="1" applyBorder="1" applyAlignment="1">
      <alignment horizontal="center"/>
    </xf>
    <xf numFmtId="0" fontId="11" fillId="3" borderId="58" xfId="0" applyFont="1" applyFill="1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24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9" fillId="0" borderId="17" xfId="0" applyFont="1" applyBorder="1"/>
    <xf numFmtId="0" fontId="9" fillId="0" borderId="19" xfId="0" applyFont="1" applyBorder="1"/>
    <xf numFmtId="0" fontId="9" fillId="0" borderId="42" xfId="0" applyFont="1" applyBorder="1"/>
    <xf numFmtId="0" fontId="3" fillId="2" borderId="62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9" fillId="9" borderId="45" xfId="0" applyFont="1" applyFill="1" applyBorder="1"/>
    <xf numFmtId="0" fontId="9" fillId="10" borderId="46" xfId="0" applyFont="1" applyFill="1" applyBorder="1"/>
    <xf numFmtId="0" fontId="13" fillId="0" borderId="31" xfId="0" applyFont="1" applyBorder="1"/>
    <xf numFmtId="0" fontId="13" fillId="0" borderId="6" xfId="0" applyFont="1" applyBorder="1"/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0" fillId="0" borderId="29" xfId="0" applyBorder="1"/>
    <xf numFmtId="0" fontId="0" fillId="0" borderId="63" xfId="0" applyBorder="1"/>
    <xf numFmtId="0" fontId="13" fillId="0" borderId="27" xfId="0" applyFont="1" applyBorder="1"/>
    <xf numFmtId="0" fontId="11" fillId="3" borderId="23" xfId="0" applyFont="1" applyFill="1" applyBorder="1" applyAlignment="1">
      <alignment horizontal="center"/>
    </xf>
    <xf numFmtId="0" fontId="13" fillId="0" borderId="37" xfId="0" applyFont="1" applyBorder="1"/>
    <xf numFmtId="0" fontId="13" fillId="0" borderId="63" xfId="0" applyFont="1" applyBorder="1"/>
    <xf numFmtId="2" fontId="12" fillId="5" borderId="14" xfId="0" applyNumberFormat="1" applyFont="1" applyFill="1" applyBorder="1" applyAlignment="1">
      <alignment horizontal="center"/>
    </xf>
    <xf numFmtId="2" fontId="12" fillId="6" borderId="19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8" fillId="2" borderId="29" xfId="0" applyFont="1" applyFill="1" applyBorder="1"/>
    <xf numFmtId="0" fontId="18" fillId="11" borderId="29" xfId="0" applyFont="1" applyFill="1" applyBorder="1"/>
    <xf numFmtId="0" fontId="9" fillId="2" borderId="23" xfId="0" applyFont="1" applyFill="1" applyBorder="1"/>
    <xf numFmtId="0" fontId="9" fillId="11" borderId="23" xfId="0" applyFont="1" applyFill="1" applyBorder="1"/>
    <xf numFmtId="0" fontId="26" fillId="0" borderId="16" xfId="0" applyFont="1" applyBorder="1"/>
    <xf numFmtId="0" fontId="12" fillId="2" borderId="20" xfId="0" applyFont="1" applyFill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0" fillId="0" borderId="22" xfId="0" applyBorder="1"/>
    <xf numFmtId="0" fontId="26" fillId="0" borderId="14" xfId="0" applyFont="1" applyBorder="1"/>
    <xf numFmtId="0" fontId="12" fillId="6" borderId="1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0" fillId="0" borderId="21" xfId="0" applyBorder="1"/>
    <xf numFmtId="0" fontId="26" fillId="0" borderId="21" xfId="0" applyFont="1" applyBorder="1"/>
    <xf numFmtId="0" fontId="26" fillId="0" borderId="15" xfId="0" applyFont="1" applyBorder="1"/>
    <xf numFmtId="1" fontId="0" fillId="0" borderId="64" xfId="0" applyNumberFormat="1" applyBorder="1" applyAlignment="1">
      <alignment horizontal="center"/>
    </xf>
    <xf numFmtId="0" fontId="12" fillId="6" borderId="59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1" fillId="3" borderId="52" xfId="0" applyFont="1" applyFill="1" applyBorder="1" applyAlignment="1">
      <alignment horizontal="center"/>
    </xf>
    <xf numFmtId="0" fontId="13" fillId="0" borderId="16" xfId="0" applyFont="1" applyBorder="1"/>
    <xf numFmtId="1" fontId="17" fillId="0" borderId="30" xfId="0" applyNumberFormat="1" applyFont="1" applyBorder="1" applyAlignment="1">
      <alignment horizontal="center"/>
    </xf>
    <xf numFmtId="1" fontId="17" fillId="0" borderId="32" xfId="0" applyNumberFormat="1" applyFont="1" applyBorder="1" applyAlignment="1">
      <alignment horizontal="center"/>
    </xf>
    <xf numFmtId="1" fontId="17" fillId="0" borderId="33" xfId="0" applyNumberFormat="1" applyFont="1" applyBorder="1" applyAlignment="1">
      <alignment horizontal="center"/>
    </xf>
    <xf numFmtId="0" fontId="13" fillId="0" borderId="21" xfId="0" applyFont="1" applyBorder="1"/>
    <xf numFmtId="1" fontId="17" fillId="0" borderId="24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0" fontId="28" fillId="0" borderId="14" xfId="0" applyFont="1" applyBorder="1"/>
    <xf numFmtId="0" fontId="13" fillId="0" borderId="15" xfId="0" applyFont="1" applyBorder="1"/>
    <xf numFmtId="1" fontId="0" fillId="0" borderId="65" xfId="0" applyNumberFormat="1" applyBorder="1" applyAlignment="1">
      <alignment horizontal="center"/>
    </xf>
    <xf numFmtId="0" fontId="12" fillId="6" borderId="66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1" fontId="22" fillId="0" borderId="6" xfId="0" applyNumberFormat="1" applyFont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1" fontId="22" fillId="0" borderId="31" xfId="0" applyNumberFormat="1" applyFont="1" applyBorder="1" applyAlignment="1">
      <alignment horizontal="center"/>
    </xf>
    <xf numFmtId="1" fontId="22" fillId="0" borderId="27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0" fontId="30" fillId="0" borderId="14" xfId="0" applyFont="1" applyBorder="1"/>
    <xf numFmtId="0" fontId="12" fillId="2" borderId="33" xfId="0" applyFont="1" applyFill="1" applyBorder="1" applyAlignment="1">
      <alignment horizontal="center"/>
    </xf>
    <xf numFmtId="0" fontId="31" fillId="0" borderId="0" xfId="0" applyFont="1"/>
    <xf numFmtId="0" fontId="32" fillId="15" borderId="42" xfId="0" applyFont="1" applyFill="1" applyBorder="1" applyAlignment="1">
      <alignment horizontal="center"/>
    </xf>
    <xf numFmtId="0" fontId="32" fillId="15" borderId="43" xfId="0" applyFont="1" applyFill="1" applyBorder="1" applyAlignment="1">
      <alignment horizontal="center"/>
    </xf>
    <xf numFmtId="0" fontId="32" fillId="15" borderId="44" xfId="0" applyFont="1" applyFill="1" applyBorder="1" applyAlignment="1">
      <alignment horizontal="center"/>
    </xf>
    <xf numFmtId="0" fontId="18" fillId="18" borderId="29" xfId="0" applyFont="1" applyFill="1" applyBorder="1"/>
    <xf numFmtId="0" fontId="18" fillId="19" borderId="29" xfId="0" applyFont="1" applyFill="1" applyBorder="1"/>
    <xf numFmtId="0" fontId="32" fillId="14" borderId="1" xfId="0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  <xf numFmtId="0" fontId="32" fillId="14" borderId="3" xfId="0" applyFont="1" applyFill="1" applyBorder="1" applyAlignment="1">
      <alignment horizontal="center"/>
    </xf>
    <xf numFmtId="0" fontId="32" fillId="15" borderId="17" xfId="0" applyFont="1" applyFill="1" applyBorder="1" applyAlignment="1">
      <alignment horizontal="center"/>
    </xf>
    <xf numFmtId="0" fontId="32" fillId="15" borderId="3" xfId="0" applyFont="1" applyFill="1" applyBorder="1" applyAlignment="1">
      <alignment horizontal="center"/>
    </xf>
    <xf numFmtId="0" fontId="32" fillId="16" borderId="18" xfId="0" applyFont="1" applyFill="1" applyBorder="1" applyAlignment="1">
      <alignment horizontal="center"/>
    </xf>
    <xf numFmtId="0" fontId="32" fillId="16" borderId="10" xfId="0" applyFont="1" applyFill="1" applyBorder="1" applyAlignment="1">
      <alignment horizontal="center"/>
    </xf>
    <xf numFmtId="0" fontId="32" fillId="16" borderId="5" xfId="0" applyFont="1" applyFill="1" applyBorder="1" applyAlignment="1">
      <alignment horizontal="center"/>
    </xf>
    <xf numFmtId="0" fontId="32" fillId="17" borderId="4" xfId="0" applyFont="1" applyFill="1" applyBorder="1" applyAlignment="1">
      <alignment horizontal="center"/>
    </xf>
    <xf numFmtId="0" fontId="32" fillId="17" borderId="25" xfId="0" applyFont="1" applyFill="1" applyBorder="1" applyAlignment="1">
      <alignment horizontal="center"/>
    </xf>
    <xf numFmtId="0" fontId="9" fillId="18" borderId="23" xfId="0" applyFont="1" applyFill="1" applyBorder="1"/>
    <xf numFmtId="0" fontId="9" fillId="19" borderId="23" xfId="0" applyFont="1" applyFill="1" applyBorder="1"/>
    <xf numFmtId="0" fontId="35" fillId="0" borderId="16" xfId="0" applyFont="1" applyBorder="1"/>
    <xf numFmtId="1" fontId="17" fillId="0" borderId="28" xfId="0" applyNumberFormat="1" applyFont="1" applyBorder="1" applyAlignment="1">
      <alignment horizontal="center"/>
    </xf>
    <xf numFmtId="1" fontId="17" fillId="0" borderId="29" xfId="0" applyNumberFormat="1" applyFont="1" applyBorder="1" applyAlignment="1">
      <alignment horizontal="center"/>
    </xf>
    <xf numFmtId="0" fontId="12" fillId="14" borderId="16" xfId="0" applyFont="1" applyFill="1" applyBorder="1" applyAlignment="1">
      <alignment horizontal="center"/>
    </xf>
    <xf numFmtId="1" fontId="17" fillId="0" borderId="31" xfId="0" applyNumberFormat="1" applyFont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1" fontId="17" fillId="0" borderId="34" xfId="0" applyNumberFormat="1" applyFont="1" applyBorder="1" applyAlignment="1">
      <alignment horizontal="center"/>
    </xf>
    <xf numFmtId="2" fontId="17" fillId="0" borderId="35" xfId="0" applyNumberFormat="1" applyFont="1" applyBorder="1" applyAlignment="1">
      <alignment horizontal="center"/>
    </xf>
    <xf numFmtId="0" fontId="12" fillId="16" borderId="20" xfId="0" applyFont="1" applyFill="1" applyBorder="1" applyAlignment="1">
      <alignment horizontal="center"/>
    </xf>
    <xf numFmtId="0" fontId="12" fillId="20" borderId="13" xfId="0" applyFont="1" applyFill="1" applyBorder="1" applyAlignment="1">
      <alignment horizontal="center"/>
    </xf>
    <xf numFmtId="0" fontId="11" fillId="17" borderId="35" xfId="0" applyFont="1" applyFill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0" fontId="12" fillId="16" borderId="14" xfId="0" applyFont="1" applyFill="1" applyBorder="1" applyAlignment="1">
      <alignment horizontal="center"/>
    </xf>
    <xf numFmtId="0" fontId="12" fillId="20" borderId="19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2" fontId="12" fillId="16" borderId="14" xfId="0" applyNumberFormat="1" applyFont="1" applyFill="1" applyBorder="1" applyAlignment="1">
      <alignment horizontal="center"/>
    </xf>
    <xf numFmtId="2" fontId="12" fillId="20" borderId="19" xfId="0" applyNumberFormat="1" applyFont="1" applyFill="1" applyBorder="1" applyAlignment="1">
      <alignment horizontal="center"/>
    </xf>
    <xf numFmtId="0" fontId="36" fillId="0" borderId="14" xfId="0" applyFont="1" applyBorder="1"/>
    <xf numFmtId="0" fontId="13" fillId="17" borderId="14" xfId="0" applyFont="1" applyFill="1" applyBorder="1"/>
    <xf numFmtId="0" fontId="37" fillId="0" borderId="0" xfId="0" applyFont="1"/>
    <xf numFmtId="0" fontId="38" fillId="0" borderId="0" xfId="0" applyFont="1"/>
    <xf numFmtId="0" fontId="13" fillId="0" borderId="30" xfId="0" applyFont="1" applyBorder="1"/>
    <xf numFmtId="0" fontId="13" fillId="0" borderId="20" xfId="0" applyFont="1" applyBorder="1"/>
    <xf numFmtId="0" fontId="13" fillId="0" borderId="40" xfId="0" applyFont="1" applyBorder="1"/>
    <xf numFmtId="0" fontId="40" fillId="0" borderId="23" xfId="0" applyFont="1" applyBorder="1"/>
    <xf numFmtId="0" fontId="27" fillId="2" borderId="23" xfId="0" applyFont="1" applyFill="1" applyBorder="1" applyAlignment="1">
      <alignment horizontal="center"/>
    </xf>
    <xf numFmtId="0" fontId="27" fillId="4" borderId="23" xfId="0" quotePrefix="1" applyFont="1" applyFill="1" applyBorder="1" applyAlignment="1">
      <alignment horizontal="center"/>
    </xf>
    <xf numFmtId="2" fontId="22" fillId="0" borderId="23" xfId="0" applyNumberFormat="1" applyFont="1" applyBorder="1" applyAlignment="1">
      <alignment horizontal="center"/>
    </xf>
    <xf numFmtId="0" fontId="41" fillId="5" borderId="23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42" fillId="3" borderId="23" xfId="0" applyFont="1" applyFill="1" applyBorder="1" applyAlignment="1">
      <alignment horizontal="center"/>
    </xf>
    <xf numFmtId="0" fontId="43" fillId="0" borderId="23" xfId="0" applyFont="1" applyBorder="1"/>
    <xf numFmtId="0" fontId="41" fillId="2" borderId="23" xfId="0" applyFont="1" applyFill="1" applyBorder="1" applyAlignment="1">
      <alignment horizontal="center"/>
    </xf>
    <xf numFmtId="0" fontId="41" fillId="4" borderId="23" xfId="0" quotePrefix="1" applyFon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22" fillId="0" borderId="23" xfId="0" applyFont="1" applyBorder="1" applyAlignment="1">
      <alignment horizontal="center"/>
    </xf>
    <xf numFmtId="2" fontId="41" fillId="5" borderId="23" xfId="0" applyNumberFormat="1" applyFont="1" applyFill="1" applyBorder="1" applyAlignment="1">
      <alignment horizontal="center"/>
    </xf>
    <xf numFmtId="2" fontId="41" fillId="6" borderId="23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6" fillId="0" borderId="23" xfId="0" applyFont="1" applyBorder="1"/>
    <xf numFmtId="0" fontId="41" fillId="14" borderId="23" xfId="0" applyFont="1" applyFill="1" applyBorder="1" applyAlignment="1">
      <alignment horizontal="center"/>
    </xf>
    <xf numFmtId="0" fontId="41" fillId="15" borderId="23" xfId="0" applyFont="1" applyFill="1" applyBorder="1" applyAlignment="1">
      <alignment horizontal="center"/>
    </xf>
    <xf numFmtId="0" fontId="41" fillId="16" borderId="23" xfId="0" applyFont="1" applyFill="1" applyBorder="1" applyAlignment="1">
      <alignment horizontal="center"/>
    </xf>
    <xf numFmtId="0" fontId="41" fillId="20" borderId="23" xfId="0" applyFont="1" applyFill="1" applyBorder="1" applyAlignment="1">
      <alignment horizontal="center"/>
    </xf>
    <xf numFmtId="0" fontId="42" fillId="17" borderId="23" xfId="0" applyFont="1" applyFill="1" applyBorder="1" applyAlignment="1">
      <alignment horizontal="center"/>
    </xf>
    <xf numFmtId="2" fontId="41" fillId="16" borderId="23" xfId="0" applyNumberFormat="1" applyFont="1" applyFill="1" applyBorder="1" applyAlignment="1">
      <alignment horizontal="center"/>
    </xf>
    <xf numFmtId="2" fontId="41" fillId="20" borderId="23" xfId="0" applyNumberFormat="1" applyFont="1" applyFill="1" applyBorder="1" applyAlignment="1">
      <alignment horizontal="center"/>
    </xf>
    <xf numFmtId="0" fontId="45" fillId="0" borderId="23" xfId="0" applyFont="1" applyBorder="1"/>
    <xf numFmtId="0" fontId="43" fillId="17" borderId="23" xfId="0" applyFont="1" applyFill="1" applyBorder="1"/>
    <xf numFmtId="0" fontId="40" fillId="0" borderId="29" xfId="0" applyFont="1" applyBorder="1"/>
    <xf numFmtId="0" fontId="27" fillId="2" borderId="29" xfId="0" applyFont="1" applyFill="1" applyBorder="1" applyAlignment="1">
      <alignment horizontal="center"/>
    </xf>
    <xf numFmtId="0" fontId="27" fillId="4" borderId="29" xfId="0" quotePrefix="1" applyFont="1" applyFill="1" applyBorder="1" applyAlignment="1">
      <alignment horizontal="center"/>
    </xf>
    <xf numFmtId="2" fontId="22" fillId="0" borderId="29" xfId="0" applyNumberFormat="1" applyFont="1" applyBorder="1" applyAlignment="1">
      <alignment horizontal="center"/>
    </xf>
    <xf numFmtId="0" fontId="41" fillId="5" borderId="29" xfId="0" applyFont="1" applyFill="1" applyBorder="1" applyAlignment="1">
      <alignment horizontal="center"/>
    </xf>
    <xf numFmtId="0" fontId="41" fillId="6" borderId="29" xfId="0" applyFont="1" applyFill="1" applyBorder="1" applyAlignment="1">
      <alignment horizontal="center"/>
    </xf>
    <xf numFmtId="0" fontId="42" fillId="3" borderId="29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43" fillId="21" borderId="23" xfId="0" applyFont="1" applyFill="1" applyBorder="1"/>
    <xf numFmtId="0" fontId="26" fillId="21" borderId="23" xfId="0" applyFont="1" applyFill="1" applyBorder="1"/>
    <xf numFmtId="0" fontId="39" fillId="21" borderId="23" xfId="0" applyFont="1" applyFill="1" applyBorder="1"/>
    <xf numFmtId="0" fontId="0" fillId="21" borderId="23" xfId="0" applyFill="1" applyBorder="1"/>
    <xf numFmtId="0" fontId="0" fillId="21" borderId="14" xfId="0" applyFill="1" applyBorder="1"/>
    <xf numFmtId="0" fontId="26" fillId="21" borderId="14" xfId="0" applyFont="1" applyFill="1" applyBorder="1"/>
    <xf numFmtId="0" fontId="9" fillId="7" borderId="23" xfId="0" applyFont="1" applyFill="1" applyBorder="1" applyAlignment="1">
      <alignment horizontal="left"/>
    </xf>
    <xf numFmtId="0" fontId="14" fillId="7" borderId="23" xfId="0" applyFont="1" applyFill="1" applyBorder="1" applyAlignment="1">
      <alignment horizontal="left"/>
    </xf>
    <xf numFmtId="0" fontId="14" fillId="7" borderId="27" xfId="0" applyFont="1" applyFill="1" applyBorder="1" applyAlignment="1">
      <alignment horizontal="left"/>
    </xf>
    <xf numFmtId="0" fontId="12" fillId="0" borderId="0" xfId="0" applyFont="1"/>
    <xf numFmtId="0" fontId="3" fillId="2" borderId="2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0" borderId="0" xfId="0" applyFont="1"/>
    <xf numFmtId="0" fontId="10" fillId="3" borderId="31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left" wrapText="1"/>
    </xf>
    <xf numFmtId="0" fontId="14" fillId="7" borderId="45" xfId="0" applyFont="1" applyFill="1" applyBorder="1" applyAlignment="1">
      <alignment horizontal="left" wrapText="1"/>
    </xf>
    <xf numFmtId="0" fontId="14" fillId="7" borderId="46" xfId="0" applyFont="1" applyFill="1" applyBorder="1" applyAlignment="1">
      <alignment horizontal="left" wrapText="1"/>
    </xf>
    <xf numFmtId="0" fontId="9" fillId="7" borderId="27" xfId="0" applyFont="1" applyFill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9" fillId="7" borderId="23" xfId="0" applyFont="1" applyFill="1" applyBorder="1" applyAlignment="1">
      <alignment horizontal="left" wrapText="1"/>
    </xf>
    <xf numFmtId="0" fontId="14" fillId="7" borderId="23" xfId="0" applyFont="1" applyFill="1" applyBorder="1" applyAlignment="1">
      <alignment horizontal="left" wrapText="1"/>
    </xf>
    <xf numFmtId="0" fontId="14" fillId="7" borderId="27" xfId="0" applyFont="1" applyFill="1" applyBorder="1" applyAlignment="1">
      <alignment horizontal="left" wrapText="1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4" fontId="3" fillId="7" borderId="23" xfId="0" applyNumberFormat="1" applyFont="1" applyFill="1" applyBorder="1" applyAlignment="1">
      <alignment horizontal="left"/>
    </xf>
    <xf numFmtId="0" fontId="3" fillId="7" borderId="23" xfId="0" applyFont="1" applyFill="1" applyBorder="1" applyAlignment="1">
      <alignment horizontal="left"/>
    </xf>
    <xf numFmtId="0" fontId="3" fillId="7" borderId="27" xfId="0" applyFont="1" applyFill="1" applyBorder="1" applyAlignment="1">
      <alignment horizontal="left"/>
    </xf>
    <xf numFmtId="0" fontId="20" fillId="7" borderId="45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left"/>
    </xf>
    <xf numFmtId="0" fontId="20" fillId="7" borderId="27" xfId="0" applyFont="1" applyFill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9" fillId="7" borderId="45" xfId="0" applyFont="1" applyFill="1" applyBorder="1" applyAlignment="1">
      <alignment horizontal="left"/>
    </xf>
    <xf numFmtId="0" fontId="9" fillId="7" borderId="46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14" fillId="7" borderId="45" xfId="0" applyFont="1" applyFill="1" applyBorder="1" applyAlignment="1">
      <alignment horizontal="left"/>
    </xf>
    <xf numFmtId="0" fontId="14" fillId="7" borderId="46" xfId="0" applyFont="1" applyFill="1" applyBorder="1" applyAlignment="1">
      <alignment horizontal="left"/>
    </xf>
    <xf numFmtId="0" fontId="9" fillId="13" borderId="27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center"/>
    </xf>
    <xf numFmtId="0" fontId="32" fillId="0" borderId="6" xfId="0" applyFont="1" applyBorder="1" applyAlignment="1">
      <alignment horizontal="left"/>
    </xf>
    <xf numFmtId="0" fontId="32" fillId="0" borderId="27" xfId="0" applyFont="1" applyBorder="1" applyAlignment="1">
      <alignment horizontal="left"/>
    </xf>
    <xf numFmtId="164" fontId="32" fillId="13" borderId="27" xfId="0" applyNumberFormat="1" applyFont="1" applyFill="1" applyBorder="1" applyAlignment="1">
      <alignment horizontal="left"/>
    </xf>
    <xf numFmtId="0" fontId="33" fillId="13" borderId="27" xfId="0" applyFont="1" applyFill="1" applyBorder="1" applyAlignment="1">
      <alignment horizontal="left"/>
    </xf>
    <xf numFmtId="0" fontId="9" fillId="13" borderId="46" xfId="0" applyFont="1" applyFill="1" applyBorder="1" applyAlignment="1">
      <alignment horizontal="left"/>
    </xf>
    <xf numFmtId="0" fontId="33" fillId="13" borderId="46" xfId="0" applyFont="1" applyFill="1" applyBorder="1" applyAlignment="1">
      <alignment horizontal="left"/>
    </xf>
    <xf numFmtId="0" fontId="32" fillId="14" borderId="36" xfId="0" applyFont="1" applyFill="1" applyBorder="1" applyAlignment="1">
      <alignment horizontal="center" vertical="center"/>
    </xf>
    <xf numFmtId="0" fontId="32" fillId="14" borderId="41" xfId="0" applyFont="1" applyFill="1" applyBorder="1" applyAlignment="1">
      <alignment horizontal="center"/>
    </xf>
    <xf numFmtId="0" fontId="32" fillId="16" borderId="21" xfId="0" applyFont="1" applyFill="1" applyBorder="1" applyAlignment="1">
      <alignment horizontal="center"/>
    </xf>
    <xf numFmtId="0" fontId="34" fillId="17" borderId="3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4"/>
  <sheetViews>
    <sheetView tabSelected="1" topLeftCell="A7" workbookViewId="0">
      <selection activeCell="AF17" sqref="AF17"/>
    </sheetView>
  </sheetViews>
  <sheetFormatPr defaultRowHeight="13.2" x14ac:dyDescent="0.25"/>
  <cols>
    <col min="1" max="1" width="20.33203125" style="1" customWidth="1"/>
    <col min="2" max="2" width="13.44140625" style="1" customWidth="1"/>
    <col min="3" max="9" width="3.6640625" style="1" customWidth="1"/>
    <col min="10" max="10" width="5.44140625" style="1" customWidth="1"/>
    <col min="11" max="21" width="3.6640625" style="1" customWidth="1"/>
    <col min="22" max="22" width="6.109375" style="1" customWidth="1"/>
    <col min="23" max="24" width="5.6640625" style="1" customWidth="1"/>
    <col min="25" max="25" width="8" style="1" customWidth="1"/>
    <col min="26" max="26" width="7.6640625" style="1" customWidth="1"/>
    <col min="27" max="27" width="8.5546875" style="6" customWidth="1"/>
    <col min="29" max="29" width="9.33203125" customWidth="1"/>
  </cols>
  <sheetData>
    <row r="1" spans="1:32" s="4" customFormat="1" ht="33" thickBot="1" x14ac:dyDescent="0.6">
      <c r="A1" s="284" t="s">
        <v>415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32" s="5" customFormat="1" ht="15" customHeight="1" thickBot="1" x14ac:dyDescent="0.3">
      <c r="A2" s="42" t="s">
        <v>1</v>
      </c>
      <c r="B2" s="287" t="s">
        <v>42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32" s="5" customFormat="1" ht="15" customHeight="1" thickBot="1" x14ac:dyDescent="0.4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  <c r="AD3" s="38"/>
      <c r="AE3" s="38"/>
      <c r="AF3" s="38"/>
    </row>
    <row r="4" spans="1:32" s="5" customFormat="1" ht="15" customHeight="1" thickBot="1" x14ac:dyDescent="0.4">
      <c r="A4" s="42" t="s">
        <v>25</v>
      </c>
      <c r="B4" s="291" t="s">
        <v>43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  <c r="AD4" s="38"/>
      <c r="AE4" s="38"/>
      <c r="AF4" s="38"/>
    </row>
    <row r="5" spans="1:32" s="5" customFormat="1" ht="15" customHeight="1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32" s="5" customFormat="1" ht="15" customHeight="1" thickBot="1" x14ac:dyDescent="0.3">
      <c r="A6" s="42" t="s">
        <v>4</v>
      </c>
      <c r="B6" s="260" t="s">
        <v>409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2"/>
    </row>
    <row r="7" spans="1:32" s="5" customFormat="1" ht="15" customHeight="1" thickBot="1" x14ac:dyDescent="0.3">
      <c r="A7" s="42" t="s">
        <v>5</v>
      </c>
      <c r="B7" s="261" t="s">
        <v>414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</row>
    <row r="8" spans="1:32" s="5" customFormat="1" ht="15" customHeight="1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32" s="5" customFormat="1" ht="15" customHeight="1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32" s="5" customFormat="1" ht="15" customHeight="1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32" s="5" customFormat="1" ht="15" customHeight="1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32" s="5" customFormat="1" ht="29.4" customHeight="1" thickBot="1" x14ac:dyDescent="0.3">
      <c r="A12" s="42" t="s">
        <v>6</v>
      </c>
      <c r="B12" s="281" t="s">
        <v>411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3"/>
    </row>
    <row r="13" spans="1:32" s="5" customFormat="1" ht="29.4" customHeight="1" thickBot="1" x14ac:dyDescent="0.3">
      <c r="A13" s="42" t="s">
        <v>7</v>
      </c>
      <c r="B13" s="275" t="s">
        <v>410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7"/>
    </row>
    <row r="14" spans="1:32" s="3" customFormat="1" ht="16.2" thickBot="1" x14ac:dyDescent="0.35">
      <c r="A14" s="264" t="s">
        <v>8</v>
      </c>
      <c r="B14" s="264" t="s">
        <v>22</v>
      </c>
      <c r="C14" s="272" t="s">
        <v>39</v>
      </c>
      <c r="D14" s="272"/>
      <c r="E14" s="272"/>
      <c r="F14" s="272"/>
      <c r="G14" s="272"/>
      <c r="H14" s="272"/>
      <c r="I14" s="272"/>
      <c r="J14" s="273"/>
      <c r="K14" s="50"/>
      <c r="L14" s="51"/>
      <c r="M14" s="51"/>
      <c r="N14" s="51"/>
      <c r="O14" s="51"/>
      <c r="P14" s="51" t="s">
        <v>38</v>
      </c>
      <c r="Q14" s="51"/>
      <c r="R14" s="51"/>
      <c r="S14" s="51"/>
      <c r="T14" s="51"/>
      <c r="U14" s="51"/>
      <c r="V14" s="52"/>
      <c r="W14" s="269" t="s">
        <v>16</v>
      </c>
      <c r="X14" s="270"/>
      <c r="Y14" s="271"/>
      <c r="Z14" s="267" t="s">
        <v>13</v>
      </c>
      <c r="AA14" s="268"/>
      <c r="AB14" s="53" t="s">
        <v>40</v>
      </c>
      <c r="AC14" s="54" t="s">
        <v>41</v>
      </c>
    </row>
    <row r="15" spans="1:32" s="3" customFormat="1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50">
        <v>10</v>
      </c>
      <c r="L15" s="50">
        <v>9</v>
      </c>
      <c r="M15" s="50">
        <v>8</v>
      </c>
      <c r="N15" s="50">
        <v>7</v>
      </c>
      <c r="O15" s="50">
        <v>6</v>
      </c>
      <c r="P15" s="50">
        <v>5</v>
      </c>
      <c r="Q15" s="50">
        <v>4</v>
      </c>
      <c r="R15" s="50">
        <v>3</v>
      </c>
      <c r="S15" s="50">
        <v>2</v>
      </c>
      <c r="T15" s="50">
        <v>1</v>
      </c>
      <c r="U15" s="50">
        <v>0</v>
      </c>
      <c r="V15" s="11" t="s">
        <v>24</v>
      </c>
      <c r="W15" s="249" t="s">
        <v>17</v>
      </c>
      <c r="X15" s="250" t="s">
        <v>18</v>
      </c>
      <c r="Y15" s="251" t="s">
        <v>24</v>
      </c>
      <c r="Z15" s="252" t="s">
        <v>14</v>
      </c>
      <c r="AA15" s="253" t="s">
        <v>15</v>
      </c>
      <c r="AB15" s="109" t="s">
        <v>36</v>
      </c>
      <c r="AC15" s="110" t="s">
        <v>37</v>
      </c>
    </row>
    <row r="16" spans="1:32" ht="15" customHeight="1" x14ac:dyDescent="0.25">
      <c r="A16" s="242" t="s">
        <v>51</v>
      </c>
      <c r="B16" s="242" t="s">
        <v>52</v>
      </c>
      <c r="C16" s="60">
        <v>15</v>
      </c>
      <c r="D16" s="60"/>
      <c r="E16" s="60"/>
      <c r="F16" s="60"/>
      <c r="G16" s="60"/>
      <c r="H16" s="60"/>
      <c r="I16" s="60"/>
      <c r="J16" s="243">
        <f t="shared" ref="J16:J73" si="0">IF(SUM(C16:I16)=0,0,IF(SUM(C16:I16)&lt;15,"CHYBÍ",IF(SUM(C16:I16)&gt;15,"MOC",IF(SUM(C16:I16)=15,SUM(C16*10+D16*9+E16*8+F16*7+G16*6+H16*5)))))</f>
        <v>150</v>
      </c>
      <c r="K16" s="60">
        <v>9</v>
      </c>
      <c r="L16" s="60">
        <v>4</v>
      </c>
      <c r="M16" s="60">
        <v>2</v>
      </c>
      <c r="N16" s="60"/>
      <c r="O16" s="60"/>
      <c r="P16" s="60"/>
      <c r="Q16" s="60"/>
      <c r="R16" s="60"/>
      <c r="S16" s="60"/>
      <c r="T16" s="60"/>
      <c r="U16" s="60"/>
      <c r="V16" s="244">
        <f t="shared" ref="V16:V73" si="1">IF(SUM(K16:U16)=0,0,IF(SUM(K16:U16)&lt;15,"CHYBÍ",IF(SUM(K16:U16)=15,SUM(K16*10+L16*9+M16*8+N16*7+O16*6+P16*5+Q16*4+R16*3+S16*2+T16*1,IF(SUM(K16:U16)&gt;15,"MOC")))))</f>
        <v>142</v>
      </c>
      <c r="W16" s="60">
        <v>82</v>
      </c>
      <c r="X16" s="245">
        <v>20.239999999999998</v>
      </c>
      <c r="Y16" s="246">
        <f t="shared" ref="Y16:Y45" si="2">SUM(W16-X16)</f>
        <v>61.760000000000005</v>
      </c>
      <c r="Z16" s="247">
        <f t="shared" ref="Z16:Z73" si="3">SUM(J16+V16+Y16)</f>
        <v>353.76</v>
      </c>
      <c r="AA16" s="248">
        <f t="shared" ref="AA16:AA47" si="4">RANK(Z16,$Z$16:$Z$197)</f>
        <v>1</v>
      </c>
      <c r="AB16" s="123" t="str">
        <f t="shared" ref="AB16:AB73" si="5">IF(AND(J16&gt;=146,J16&lt;=150),"M",IF(AND(J16&gt;=140,J16&lt;=145),"I.",IF(AND(J16&gt;=130,J16&lt;=139),"II.",IF(AND(J16&gt;=125,J16&lt;=133),"III."," "))))</f>
        <v>M</v>
      </c>
      <c r="AC16" s="123" t="str">
        <f t="shared" ref="AC16:AC73" si="6">IF(AND(V16&gt;=137,V16&lt;=150),"M",IF(AND(V16&gt;=131,V16&lt;=136),"I.",IF(AND(V16&gt;=125,V16&lt;=130),"II.",IF(AND(V16&gt;=116,V16&lt;=124),"III."," "))))</f>
        <v>M</v>
      </c>
    </row>
    <row r="17" spans="1:29" ht="15" customHeight="1" x14ac:dyDescent="0.25">
      <c r="A17" s="224" t="s">
        <v>53</v>
      </c>
      <c r="B17" s="224" t="s">
        <v>54</v>
      </c>
      <c r="C17" s="26">
        <v>11</v>
      </c>
      <c r="D17" s="26">
        <v>4</v>
      </c>
      <c r="E17" s="26"/>
      <c r="F17" s="26"/>
      <c r="G17" s="26"/>
      <c r="H17" s="26"/>
      <c r="I17" s="26"/>
      <c r="J17" s="225">
        <f t="shared" si="0"/>
        <v>146</v>
      </c>
      <c r="K17" s="26">
        <v>9</v>
      </c>
      <c r="L17" s="26">
        <v>4</v>
      </c>
      <c r="M17" s="26"/>
      <c r="N17" s="26">
        <v>2</v>
      </c>
      <c r="O17" s="26"/>
      <c r="P17" s="26"/>
      <c r="Q17" s="26"/>
      <c r="R17" s="26"/>
      <c r="S17" s="26"/>
      <c r="T17" s="26"/>
      <c r="U17" s="26"/>
      <c r="V17" s="226">
        <f t="shared" si="1"/>
        <v>140</v>
      </c>
      <c r="W17" s="26">
        <v>89</v>
      </c>
      <c r="X17" s="227">
        <v>21.63</v>
      </c>
      <c r="Y17" s="221">
        <f t="shared" si="2"/>
        <v>67.37</v>
      </c>
      <c r="Z17" s="222">
        <f t="shared" si="3"/>
        <v>353.37</v>
      </c>
      <c r="AA17" s="223">
        <f t="shared" si="4"/>
        <v>2</v>
      </c>
      <c r="AB17" s="49" t="str">
        <f t="shared" si="5"/>
        <v>M</v>
      </c>
      <c r="AC17" s="49" t="str">
        <f t="shared" si="6"/>
        <v>M</v>
      </c>
    </row>
    <row r="18" spans="1:29" ht="15" customHeight="1" x14ac:dyDescent="0.25">
      <c r="A18" s="224" t="s">
        <v>323</v>
      </c>
      <c r="B18" s="224" t="s">
        <v>324</v>
      </c>
      <c r="C18" s="26">
        <v>14</v>
      </c>
      <c r="D18" s="26">
        <v>1</v>
      </c>
      <c r="E18" s="26"/>
      <c r="F18" s="26"/>
      <c r="G18" s="26"/>
      <c r="H18" s="26"/>
      <c r="I18" s="26"/>
      <c r="J18" s="233">
        <f t="shared" si="0"/>
        <v>149</v>
      </c>
      <c r="K18" s="26">
        <v>7</v>
      </c>
      <c r="L18" s="26">
        <v>7</v>
      </c>
      <c r="M18" s="26"/>
      <c r="N18" s="26">
        <v>1</v>
      </c>
      <c r="O18" s="26"/>
      <c r="P18" s="26"/>
      <c r="Q18" s="26"/>
      <c r="R18" s="26"/>
      <c r="S18" s="26"/>
      <c r="T18" s="26"/>
      <c r="U18" s="26"/>
      <c r="V18" s="234">
        <f t="shared" si="1"/>
        <v>140</v>
      </c>
      <c r="W18" s="26">
        <v>85</v>
      </c>
      <c r="X18" s="227">
        <v>21.04</v>
      </c>
      <c r="Y18" s="235">
        <f t="shared" si="2"/>
        <v>63.96</v>
      </c>
      <c r="Z18" s="236">
        <f t="shared" si="3"/>
        <v>352.96</v>
      </c>
      <c r="AA18" s="237">
        <f t="shared" si="4"/>
        <v>3</v>
      </c>
      <c r="AB18" s="49" t="str">
        <f t="shared" si="5"/>
        <v>M</v>
      </c>
      <c r="AC18" s="49" t="str">
        <f t="shared" si="6"/>
        <v>M</v>
      </c>
    </row>
    <row r="19" spans="1:29" ht="15" customHeight="1" x14ac:dyDescent="0.25">
      <c r="A19" s="224" t="s">
        <v>240</v>
      </c>
      <c r="B19" s="224" t="s">
        <v>232</v>
      </c>
      <c r="C19" s="26">
        <v>10</v>
      </c>
      <c r="D19" s="26">
        <v>4</v>
      </c>
      <c r="E19" s="26">
        <v>1</v>
      </c>
      <c r="F19" s="26"/>
      <c r="G19" s="26"/>
      <c r="H19" s="26"/>
      <c r="I19" s="26"/>
      <c r="J19" s="225">
        <f t="shared" si="0"/>
        <v>144</v>
      </c>
      <c r="K19" s="26">
        <v>3</v>
      </c>
      <c r="L19" s="26">
        <v>10</v>
      </c>
      <c r="M19" s="26">
        <v>2</v>
      </c>
      <c r="N19" s="26"/>
      <c r="O19" s="26"/>
      <c r="P19" s="26"/>
      <c r="Q19" s="26"/>
      <c r="R19" s="26"/>
      <c r="S19" s="26"/>
      <c r="T19" s="26"/>
      <c r="U19" s="26"/>
      <c r="V19" s="226">
        <f t="shared" si="1"/>
        <v>136</v>
      </c>
      <c r="W19" s="26">
        <v>87</v>
      </c>
      <c r="X19" s="227">
        <v>17.27</v>
      </c>
      <c r="Y19" s="221">
        <f t="shared" si="2"/>
        <v>69.73</v>
      </c>
      <c r="Z19" s="222">
        <f t="shared" si="3"/>
        <v>349.73</v>
      </c>
      <c r="AA19" s="223">
        <f t="shared" si="4"/>
        <v>4</v>
      </c>
      <c r="AB19" s="49" t="str">
        <f t="shared" si="5"/>
        <v>I.</v>
      </c>
      <c r="AC19" s="49" t="str">
        <f t="shared" si="6"/>
        <v>I.</v>
      </c>
    </row>
    <row r="20" spans="1:29" ht="15" customHeight="1" x14ac:dyDescent="0.25">
      <c r="A20" s="224" t="s">
        <v>237</v>
      </c>
      <c r="B20" s="224" t="s">
        <v>232</v>
      </c>
      <c r="C20" s="26">
        <v>11</v>
      </c>
      <c r="D20" s="26">
        <v>4</v>
      </c>
      <c r="E20" s="26"/>
      <c r="F20" s="26"/>
      <c r="G20" s="26"/>
      <c r="H20" s="26"/>
      <c r="I20" s="26"/>
      <c r="J20" s="225">
        <f t="shared" si="0"/>
        <v>146</v>
      </c>
      <c r="K20" s="26">
        <v>11</v>
      </c>
      <c r="L20" s="26">
        <v>1</v>
      </c>
      <c r="M20" s="26">
        <v>1</v>
      </c>
      <c r="N20" s="26">
        <v>2</v>
      </c>
      <c r="O20" s="26"/>
      <c r="P20" s="26"/>
      <c r="Q20" s="26"/>
      <c r="R20" s="26"/>
      <c r="S20" s="26"/>
      <c r="T20" s="26"/>
      <c r="U20" s="26"/>
      <c r="V20" s="226">
        <f t="shared" si="1"/>
        <v>141</v>
      </c>
      <c r="W20" s="26">
        <v>80</v>
      </c>
      <c r="X20" s="227">
        <v>18.13</v>
      </c>
      <c r="Y20" s="221">
        <f t="shared" si="2"/>
        <v>61.870000000000005</v>
      </c>
      <c r="Z20" s="222">
        <f t="shared" si="3"/>
        <v>348.87</v>
      </c>
      <c r="AA20" s="223">
        <f t="shared" si="4"/>
        <v>5</v>
      </c>
      <c r="AB20" s="49" t="str">
        <f t="shared" si="5"/>
        <v>M</v>
      </c>
      <c r="AC20" s="49" t="str">
        <f t="shared" si="6"/>
        <v>M</v>
      </c>
    </row>
    <row r="21" spans="1:29" ht="15" customHeight="1" x14ac:dyDescent="0.25">
      <c r="A21" s="224" t="s">
        <v>325</v>
      </c>
      <c r="B21" s="224" t="s">
        <v>326</v>
      </c>
      <c r="C21" s="26">
        <v>9</v>
      </c>
      <c r="D21" s="26">
        <v>6</v>
      </c>
      <c r="E21" s="26"/>
      <c r="F21" s="26"/>
      <c r="G21" s="26"/>
      <c r="H21" s="26"/>
      <c r="I21" s="26"/>
      <c r="J21" s="233">
        <f t="shared" si="0"/>
        <v>144</v>
      </c>
      <c r="K21" s="26">
        <v>5</v>
      </c>
      <c r="L21" s="26">
        <v>4</v>
      </c>
      <c r="M21" s="26">
        <v>5</v>
      </c>
      <c r="N21" s="26">
        <v>1</v>
      </c>
      <c r="O21" s="26"/>
      <c r="P21" s="26"/>
      <c r="Q21" s="26"/>
      <c r="R21" s="26"/>
      <c r="S21" s="26"/>
      <c r="T21" s="26"/>
      <c r="U21" s="26"/>
      <c r="V21" s="234">
        <f t="shared" si="1"/>
        <v>133</v>
      </c>
      <c r="W21" s="26">
        <v>86</v>
      </c>
      <c r="X21" s="227">
        <v>16.559999999999999</v>
      </c>
      <c r="Y21" s="235">
        <f t="shared" si="2"/>
        <v>69.44</v>
      </c>
      <c r="Z21" s="236">
        <f t="shared" si="3"/>
        <v>346.44</v>
      </c>
      <c r="AA21" s="237">
        <f t="shared" si="4"/>
        <v>6</v>
      </c>
      <c r="AB21" s="49" t="str">
        <f t="shared" si="5"/>
        <v>I.</v>
      </c>
      <c r="AC21" s="49" t="str">
        <f t="shared" si="6"/>
        <v>I.</v>
      </c>
    </row>
    <row r="22" spans="1:29" ht="15" customHeight="1" x14ac:dyDescent="0.25">
      <c r="A22" s="232" t="s">
        <v>215</v>
      </c>
      <c r="B22" s="232" t="s">
        <v>195</v>
      </c>
      <c r="C22" s="26">
        <v>12</v>
      </c>
      <c r="D22" s="26">
        <v>3</v>
      </c>
      <c r="E22" s="26"/>
      <c r="F22" s="26"/>
      <c r="G22" s="26"/>
      <c r="H22" s="26"/>
      <c r="I22" s="26"/>
      <c r="J22" s="225">
        <f t="shared" si="0"/>
        <v>147</v>
      </c>
      <c r="K22" s="26">
        <v>1</v>
      </c>
      <c r="L22" s="26">
        <v>10</v>
      </c>
      <c r="M22" s="26">
        <v>3</v>
      </c>
      <c r="N22" s="26">
        <v>1</v>
      </c>
      <c r="O22" s="26"/>
      <c r="P22" s="26"/>
      <c r="Q22" s="26"/>
      <c r="R22" s="26"/>
      <c r="S22" s="26"/>
      <c r="T22" s="26"/>
      <c r="U22" s="26"/>
      <c r="V22" s="226">
        <f t="shared" si="1"/>
        <v>131</v>
      </c>
      <c r="W22" s="26">
        <v>81</v>
      </c>
      <c r="X22" s="227">
        <v>12.84</v>
      </c>
      <c r="Y22" s="221">
        <f t="shared" si="2"/>
        <v>68.16</v>
      </c>
      <c r="Z22" s="222">
        <f t="shared" si="3"/>
        <v>346.15999999999997</v>
      </c>
      <c r="AA22" s="223">
        <f t="shared" si="4"/>
        <v>7</v>
      </c>
      <c r="AB22" s="49" t="str">
        <f t="shared" si="5"/>
        <v>M</v>
      </c>
      <c r="AC22" s="49" t="str">
        <f t="shared" si="6"/>
        <v>I.</v>
      </c>
    </row>
    <row r="23" spans="1:29" ht="15" customHeight="1" x14ac:dyDescent="0.25">
      <c r="A23" s="232" t="s">
        <v>118</v>
      </c>
      <c r="B23" s="232" t="s">
        <v>119</v>
      </c>
      <c r="C23" s="26">
        <v>12</v>
      </c>
      <c r="D23" s="26">
        <v>3</v>
      </c>
      <c r="E23" s="26"/>
      <c r="F23" s="26"/>
      <c r="G23" s="26"/>
      <c r="H23" s="26"/>
      <c r="I23" s="26"/>
      <c r="J23" s="225">
        <f t="shared" si="0"/>
        <v>147</v>
      </c>
      <c r="K23" s="26">
        <v>6</v>
      </c>
      <c r="L23" s="26">
        <v>8</v>
      </c>
      <c r="M23" s="26">
        <v>1</v>
      </c>
      <c r="N23" s="26"/>
      <c r="O23" s="26"/>
      <c r="P23" s="26"/>
      <c r="Q23" s="26"/>
      <c r="R23" s="26"/>
      <c r="S23" s="26"/>
      <c r="T23" s="26"/>
      <c r="U23" s="26"/>
      <c r="V23" s="226">
        <f t="shared" si="1"/>
        <v>140</v>
      </c>
      <c r="W23" s="26">
        <v>67</v>
      </c>
      <c r="X23" s="227">
        <v>11.93</v>
      </c>
      <c r="Y23" s="221">
        <f t="shared" si="2"/>
        <v>55.07</v>
      </c>
      <c r="Z23" s="222">
        <f t="shared" si="3"/>
        <v>342.07</v>
      </c>
      <c r="AA23" s="223">
        <f t="shared" si="4"/>
        <v>8</v>
      </c>
      <c r="AB23" s="49" t="str">
        <f t="shared" si="5"/>
        <v>M</v>
      </c>
      <c r="AC23" s="49" t="str">
        <f t="shared" si="6"/>
        <v>M</v>
      </c>
    </row>
    <row r="24" spans="1:29" ht="15" customHeight="1" x14ac:dyDescent="0.25">
      <c r="A24" s="224" t="s">
        <v>97</v>
      </c>
      <c r="B24" s="224" t="s">
        <v>98</v>
      </c>
      <c r="C24" s="26">
        <v>9</v>
      </c>
      <c r="D24" s="26">
        <v>6</v>
      </c>
      <c r="E24" s="26"/>
      <c r="F24" s="26"/>
      <c r="G24" s="26"/>
      <c r="H24" s="26"/>
      <c r="I24" s="26"/>
      <c r="J24" s="225">
        <f t="shared" si="0"/>
        <v>144</v>
      </c>
      <c r="K24" s="26">
        <v>6</v>
      </c>
      <c r="L24" s="26">
        <v>7</v>
      </c>
      <c r="M24" s="26">
        <v>2</v>
      </c>
      <c r="N24" s="26"/>
      <c r="O24" s="26"/>
      <c r="P24" s="26"/>
      <c r="Q24" s="26"/>
      <c r="R24" s="26"/>
      <c r="S24" s="26"/>
      <c r="T24" s="26"/>
      <c r="U24" s="26"/>
      <c r="V24" s="226">
        <f t="shared" si="1"/>
        <v>139</v>
      </c>
      <c r="W24" s="26">
        <v>73</v>
      </c>
      <c r="X24" s="227">
        <v>18.22</v>
      </c>
      <c r="Y24" s="221">
        <f t="shared" si="2"/>
        <v>54.78</v>
      </c>
      <c r="Z24" s="222">
        <f t="shared" si="3"/>
        <v>337.78</v>
      </c>
      <c r="AA24" s="223">
        <f t="shared" si="4"/>
        <v>9</v>
      </c>
      <c r="AB24" s="49" t="str">
        <f t="shared" si="5"/>
        <v>I.</v>
      </c>
      <c r="AC24" s="49" t="str">
        <f t="shared" si="6"/>
        <v>M</v>
      </c>
    </row>
    <row r="25" spans="1:29" ht="15" customHeight="1" x14ac:dyDescent="0.25">
      <c r="A25" s="224" t="s">
        <v>235</v>
      </c>
      <c r="B25" s="224" t="s">
        <v>236</v>
      </c>
      <c r="C25" s="26">
        <v>13</v>
      </c>
      <c r="D25" s="26">
        <v>2</v>
      </c>
      <c r="E25" s="26"/>
      <c r="F25" s="26"/>
      <c r="G25" s="26"/>
      <c r="H25" s="26"/>
      <c r="I25" s="26"/>
      <c r="J25" s="225">
        <f t="shared" si="0"/>
        <v>148</v>
      </c>
      <c r="K25" s="26">
        <v>4</v>
      </c>
      <c r="L25" s="26">
        <v>8</v>
      </c>
      <c r="M25" s="26">
        <v>2</v>
      </c>
      <c r="N25" s="26">
        <v>1</v>
      </c>
      <c r="O25" s="26"/>
      <c r="P25" s="26"/>
      <c r="Q25" s="26"/>
      <c r="R25" s="26"/>
      <c r="S25" s="26"/>
      <c r="T25" s="26"/>
      <c r="U25" s="26"/>
      <c r="V25" s="226">
        <f t="shared" si="1"/>
        <v>135</v>
      </c>
      <c r="W25" s="26">
        <v>70</v>
      </c>
      <c r="X25" s="231">
        <v>15.53</v>
      </c>
      <c r="Y25" s="221">
        <f t="shared" si="2"/>
        <v>54.47</v>
      </c>
      <c r="Z25" s="222">
        <f t="shared" si="3"/>
        <v>337.47</v>
      </c>
      <c r="AA25" s="223">
        <f t="shared" si="4"/>
        <v>10</v>
      </c>
      <c r="AB25" s="49" t="str">
        <f t="shared" si="5"/>
        <v>M</v>
      </c>
      <c r="AC25" s="49" t="str">
        <f t="shared" si="6"/>
        <v>I.</v>
      </c>
    </row>
    <row r="26" spans="1:29" ht="15" customHeight="1" x14ac:dyDescent="0.25">
      <c r="A26" s="224" t="s">
        <v>251</v>
      </c>
      <c r="B26" s="224" t="s">
        <v>234</v>
      </c>
      <c r="C26" s="26">
        <v>10</v>
      </c>
      <c r="D26" s="26">
        <v>5</v>
      </c>
      <c r="E26" s="26"/>
      <c r="F26" s="26"/>
      <c r="G26" s="26"/>
      <c r="H26" s="26"/>
      <c r="I26" s="26"/>
      <c r="J26" s="225">
        <f t="shared" si="0"/>
        <v>145</v>
      </c>
      <c r="K26" s="26">
        <v>6</v>
      </c>
      <c r="L26" s="26">
        <v>5</v>
      </c>
      <c r="M26" s="26">
        <v>3</v>
      </c>
      <c r="N26" s="26">
        <v>1</v>
      </c>
      <c r="O26" s="26"/>
      <c r="P26" s="26"/>
      <c r="Q26" s="26"/>
      <c r="R26" s="26"/>
      <c r="S26" s="26"/>
      <c r="T26" s="26"/>
      <c r="U26" s="26"/>
      <c r="V26" s="226">
        <f t="shared" si="1"/>
        <v>136</v>
      </c>
      <c r="W26" s="26">
        <v>69</v>
      </c>
      <c r="X26" s="227">
        <v>13.95</v>
      </c>
      <c r="Y26" s="221">
        <f t="shared" si="2"/>
        <v>55.05</v>
      </c>
      <c r="Z26" s="222">
        <f t="shared" si="3"/>
        <v>336.05</v>
      </c>
      <c r="AA26" s="223">
        <f t="shared" si="4"/>
        <v>11</v>
      </c>
      <c r="AB26" s="49" t="str">
        <f t="shared" si="5"/>
        <v>I.</v>
      </c>
      <c r="AC26" s="49" t="str">
        <f t="shared" si="6"/>
        <v>I.</v>
      </c>
    </row>
    <row r="27" spans="1:29" ht="15" customHeight="1" x14ac:dyDescent="0.25">
      <c r="A27" s="232" t="s">
        <v>120</v>
      </c>
      <c r="B27" s="232" t="s">
        <v>121</v>
      </c>
      <c r="C27" s="26">
        <v>12</v>
      </c>
      <c r="D27" s="26">
        <v>3</v>
      </c>
      <c r="E27" s="26"/>
      <c r="F27" s="26"/>
      <c r="G27" s="26"/>
      <c r="H27" s="26"/>
      <c r="I27" s="26"/>
      <c r="J27" s="225">
        <f t="shared" si="0"/>
        <v>147</v>
      </c>
      <c r="K27" s="26">
        <v>4</v>
      </c>
      <c r="L27" s="26">
        <v>4</v>
      </c>
      <c r="M27" s="26">
        <v>6</v>
      </c>
      <c r="N27" s="26">
        <v>1</v>
      </c>
      <c r="O27" s="26"/>
      <c r="P27" s="26"/>
      <c r="Q27" s="26"/>
      <c r="R27" s="26"/>
      <c r="S27" s="26"/>
      <c r="T27" s="26"/>
      <c r="U27" s="26"/>
      <c r="V27" s="226">
        <f t="shared" si="1"/>
        <v>131</v>
      </c>
      <c r="W27" s="26">
        <v>64</v>
      </c>
      <c r="X27" s="227">
        <v>8.64</v>
      </c>
      <c r="Y27" s="221">
        <f t="shared" si="2"/>
        <v>55.36</v>
      </c>
      <c r="Z27" s="222">
        <f t="shared" si="3"/>
        <v>333.36</v>
      </c>
      <c r="AA27" s="223">
        <f t="shared" si="4"/>
        <v>12</v>
      </c>
      <c r="AB27" s="49" t="str">
        <f t="shared" si="5"/>
        <v>M</v>
      </c>
      <c r="AC27" s="49" t="str">
        <f t="shared" si="6"/>
        <v>I.</v>
      </c>
    </row>
    <row r="28" spans="1:29" ht="15" customHeight="1" x14ac:dyDescent="0.25">
      <c r="A28" s="232" t="s">
        <v>209</v>
      </c>
      <c r="B28" s="232" t="s">
        <v>195</v>
      </c>
      <c r="C28" s="26">
        <v>7</v>
      </c>
      <c r="D28" s="26">
        <v>8</v>
      </c>
      <c r="E28" s="26"/>
      <c r="F28" s="26"/>
      <c r="G28" s="26"/>
      <c r="H28" s="26"/>
      <c r="I28" s="26"/>
      <c r="J28" s="225">
        <f t="shared" si="0"/>
        <v>142</v>
      </c>
      <c r="K28" s="26">
        <v>3</v>
      </c>
      <c r="L28" s="26">
        <v>5</v>
      </c>
      <c r="M28" s="26">
        <v>4</v>
      </c>
      <c r="N28" s="26">
        <v>2</v>
      </c>
      <c r="O28" s="26">
        <v>1</v>
      </c>
      <c r="P28" s="26"/>
      <c r="Q28" s="26"/>
      <c r="R28" s="26"/>
      <c r="S28" s="26"/>
      <c r="T28" s="26"/>
      <c r="U28" s="26"/>
      <c r="V28" s="226">
        <f t="shared" si="1"/>
        <v>127</v>
      </c>
      <c r="W28" s="26">
        <v>85</v>
      </c>
      <c r="X28" s="227">
        <v>21.65</v>
      </c>
      <c r="Y28" s="221">
        <f t="shared" si="2"/>
        <v>63.35</v>
      </c>
      <c r="Z28" s="222">
        <f t="shared" si="3"/>
        <v>332.35</v>
      </c>
      <c r="AA28" s="223">
        <f t="shared" si="4"/>
        <v>13</v>
      </c>
      <c r="AB28" s="49" t="str">
        <f t="shared" si="5"/>
        <v>I.</v>
      </c>
      <c r="AC28" s="49" t="str">
        <f t="shared" si="6"/>
        <v>II.</v>
      </c>
    </row>
    <row r="29" spans="1:29" ht="15" customHeight="1" x14ac:dyDescent="0.25">
      <c r="A29" s="224" t="s">
        <v>390</v>
      </c>
      <c r="B29" s="224" t="s">
        <v>391</v>
      </c>
      <c r="C29" s="26">
        <v>11</v>
      </c>
      <c r="D29" s="26">
        <v>4</v>
      </c>
      <c r="E29" s="158"/>
      <c r="F29" s="158"/>
      <c r="G29" s="158"/>
      <c r="H29" s="158"/>
      <c r="I29" s="158"/>
      <c r="J29" s="225">
        <f t="shared" si="0"/>
        <v>146</v>
      </c>
      <c r="K29" s="26">
        <v>6</v>
      </c>
      <c r="L29" s="26">
        <v>5</v>
      </c>
      <c r="M29" s="26">
        <v>3</v>
      </c>
      <c r="N29" s="26">
        <v>1</v>
      </c>
      <c r="O29" s="26"/>
      <c r="P29" s="26"/>
      <c r="Q29" s="26"/>
      <c r="R29" s="26"/>
      <c r="S29" s="26"/>
      <c r="T29" s="26"/>
      <c r="U29" s="26"/>
      <c r="V29" s="226">
        <f t="shared" si="1"/>
        <v>136</v>
      </c>
      <c r="W29" s="26">
        <v>72</v>
      </c>
      <c r="X29" s="231">
        <v>22.35</v>
      </c>
      <c r="Y29" s="221">
        <f t="shared" si="2"/>
        <v>49.65</v>
      </c>
      <c r="Z29" s="222">
        <f t="shared" si="3"/>
        <v>331.65</v>
      </c>
      <c r="AA29" s="223">
        <f t="shared" si="4"/>
        <v>14</v>
      </c>
      <c r="AB29" s="49" t="str">
        <f t="shared" si="5"/>
        <v>M</v>
      </c>
      <c r="AC29" s="49" t="str">
        <f t="shared" si="6"/>
        <v>I.</v>
      </c>
    </row>
    <row r="30" spans="1:29" ht="15" customHeight="1" x14ac:dyDescent="0.25">
      <c r="A30" s="217" t="s">
        <v>273</v>
      </c>
      <c r="B30" s="217" t="s">
        <v>274</v>
      </c>
      <c r="C30" s="76">
        <v>8</v>
      </c>
      <c r="D30" s="76">
        <v>7</v>
      </c>
      <c r="E30" s="76"/>
      <c r="F30" s="76"/>
      <c r="G30" s="76"/>
      <c r="H30" s="76"/>
      <c r="I30" s="76"/>
      <c r="J30" s="218">
        <f t="shared" si="0"/>
        <v>143</v>
      </c>
      <c r="K30" s="76">
        <v>6</v>
      </c>
      <c r="L30" s="76">
        <v>5</v>
      </c>
      <c r="M30" s="76">
        <v>1</v>
      </c>
      <c r="N30" s="76">
        <v>3</v>
      </c>
      <c r="O30" s="76"/>
      <c r="P30" s="76"/>
      <c r="Q30" s="76"/>
      <c r="R30" s="76"/>
      <c r="S30" s="76"/>
      <c r="T30" s="76"/>
      <c r="U30" s="76"/>
      <c r="V30" s="226">
        <f t="shared" si="1"/>
        <v>134</v>
      </c>
      <c r="W30" s="26">
        <f>10+9+8+8+8+8+7+7+4+1</f>
        <v>70</v>
      </c>
      <c r="X30" s="227">
        <v>15.52</v>
      </c>
      <c r="Y30" s="221">
        <f t="shared" si="2"/>
        <v>54.480000000000004</v>
      </c>
      <c r="Z30" s="222">
        <f t="shared" si="3"/>
        <v>331.48</v>
      </c>
      <c r="AA30" s="223">
        <f t="shared" si="4"/>
        <v>15</v>
      </c>
      <c r="AB30" s="49" t="str">
        <f t="shared" si="5"/>
        <v>I.</v>
      </c>
      <c r="AC30" s="49" t="str">
        <f t="shared" si="6"/>
        <v>I.</v>
      </c>
    </row>
    <row r="31" spans="1:29" ht="15" customHeight="1" x14ac:dyDescent="0.25">
      <c r="A31" s="232" t="s">
        <v>203</v>
      </c>
      <c r="B31" s="232" t="s">
        <v>195</v>
      </c>
      <c r="C31" s="26">
        <v>9</v>
      </c>
      <c r="D31" s="26">
        <v>5</v>
      </c>
      <c r="E31" s="26">
        <v>1</v>
      </c>
      <c r="F31" s="26"/>
      <c r="G31" s="26"/>
      <c r="H31" s="26"/>
      <c r="I31" s="158"/>
      <c r="J31" s="225">
        <f t="shared" si="0"/>
        <v>143</v>
      </c>
      <c r="K31" s="26">
        <v>2</v>
      </c>
      <c r="L31" s="26">
        <v>8</v>
      </c>
      <c r="M31" s="26">
        <v>2</v>
      </c>
      <c r="N31" s="26">
        <v>3</v>
      </c>
      <c r="O31" s="26"/>
      <c r="P31" s="26"/>
      <c r="Q31" s="26"/>
      <c r="R31" s="158"/>
      <c r="S31" s="158"/>
      <c r="T31" s="158"/>
      <c r="U31" s="158"/>
      <c r="V31" s="226">
        <f t="shared" si="1"/>
        <v>129</v>
      </c>
      <c r="W31" s="26">
        <v>76</v>
      </c>
      <c r="X31" s="227">
        <v>16.96</v>
      </c>
      <c r="Y31" s="221">
        <f t="shared" si="2"/>
        <v>59.04</v>
      </c>
      <c r="Z31" s="222">
        <f t="shared" si="3"/>
        <v>331.04</v>
      </c>
      <c r="AA31" s="223">
        <f t="shared" si="4"/>
        <v>16</v>
      </c>
      <c r="AB31" s="49" t="str">
        <f t="shared" si="5"/>
        <v>I.</v>
      </c>
      <c r="AC31" s="49" t="str">
        <f t="shared" si="6"/>
        <v>II.</v>
      </c>
    </row>
    <row r="32" spans="1:29" ht="15" customHeight="1" x14ac:dyDescent="0.25">
      <c r="A32" s="49" t="s">
        <v>122</v>
      </c>
      <c r="B32" s="49" t="s">
        <v>123</v>
      </c>
      <c r="C32" s="26">
        <v>11</v>
      </c>
      <c r="D32" s="26">
        <v>4</v>
      </c>
      <c r="E32" s="26"/>
      <c r="F32" s="26"/>
      <c r="G32" s="26"/>
      <c r="H32" s="26"/>
      <c r="I32" s="26"/>
      <c r="J32" s="225">
        <f t="shared" si="0"/>
        <v>146</v>
      </c>
      <c r="K32" s="26">
        <v>5</v>
      </c>
      <c r="L32" s="26">
        <v>6</v>
      </c>
      <c r="M32" s="26">
        <v>4</v>
      </c>
      <c r="N32" s="26"/>
      <c r="O32" s="26"/>
      <c r="P32" s="26"/>
      <c r="Q32" s="26"/>
      <c r="R32" s="26"/>
      <c r="S32" s="26"/>
      <c r="T32" s="26"/>
      <c r="U32" s="26"/>
      <c r="V32" s="226">
        <f t="shared" si="1"/>
        <v>136</v>
      </c>
      <c r="W32" s="26">
        <v>60</v>
      </c>
      <c r="X32" s="227">
        <v>11.91</v>
      </c>
      <c r="Y32" s="221">
        <f t="shared" si="2"/>
        <v>48.09</v>
      </c>
      <c r="Z32" s="222">
        <f t="shared" si="3"/>
        <v>330.09000000000003</v>
      </c>
      <c r="AA32" s="223">
        <f t="shared" si="4"/>
        <v>17</v>
      </c>
      <c r="AB32" s="49" t="str">
        <f t="shared" si="5"/>
        <v>M</v>
      </c>
      <c r="AC32" s="49" t="str">
        <f t="shared" si="6"/>
        <v>I.</v>
      </c>
    </row>
    <row r="33" spans="1:29" ht="15" customHeight="1" x14ac:dyDescent="0.25">
      <c r="A33" s="232" t="s">
        <v>124</v>
      </c>
      <c r="B33" s="232" t="s">
        <v>119</v>
      </c>
      <c r="C33" s="26">
        <v>13</v>
      </c>
      <c r="D33" s="26"/>
      <c r="E33" s="26">
        <v>2</v>
      </c>
      <c r="F33" s="26"/>
      <c r="G33" s="26"/>
      <c r="H33" s="26"/>
      <c r="I33" s="26"/>
      <c r="J33" s="225">
        <f t="shared" si="0"/>
        <v>146</v>
      </c>
      <c r="K33" s="26">
        <v>6</v>
      </c>
      <c r="L33" s="26">
        <v>5</v>
      </c>
      <c r="M33" s="26">
        <v>4</v>
      </c>
      <c r="N33" s="26"/>
      <c r="O33" s="26"/>
      <c r="P33" s="26"/>
      <c r="Q33" s="26"/>
      <c r="R33" s="26"/>
      <c r="S33" s="26"/>
      <c r="T33" s="26"/>
      <c r="U33" s="26"/>
      <c r="V33" s="226">
        <f t="shared" si="1"/>
        <v>137</v>
      </c>
      <c r="W33" s="26">
        <v>60</v>
      </c>
      <c r="X33" s="227">
        <v>14.74</v>
      </c>
      <c r="Y33" s="221">
        <f t="shared" si="2"/>
        <v>45.26</v>
      </c>
      <c r="Z33" s="222">
        <f t="shared" si="3"/>
        <v>328.26</v>
      </c>
      <c r="AA33" s="223">
        <f t="shared" si="4"/>
        <v>18</v>
      </c>
      <c r="AB33" s="49" t="str">
        <f t="shared" si="5"/>
        <v>M</v>
      </c>
      <c r="AC33" s="49" t="str">
        <f t="shared" si="6"/>
        <v>M</v>
      </c>
    </row>
    <row r="34" spans="1:29" ht="15" customHeight="1" x14ac:dyDescent="0.25">
      <c r="A34" s="224" t="s">
        <v>244</v>
      </c>
      <c r="B34" s="224" t="s">
        <v>232</v>
      </c>
      <c r="C34" s="26">
        <v>7</v>
      </c>
      <c r="D34" s="26">
        <v>8</v>
      </c>
      <c r="E34" s="26"/>
      <c r="F34" s="26"/>
      <c r="G34" s="26"/>
      <c r="H34" s="26"/>
      <c r="I34" s="26"/>
      <c r="J34" s="225">
        <f t="shared" si="0"/>
        <v>142</v>
      </c>
      <c r="K34" s="26">
        <v>7</v>
      </c>
      <c r="L34" s="26">
        <v>3</v>
      </c>
      <c r="M34" s="26">
        <v>4</v>
      </c>
      <c r="N34" s="26">
        <v>1</v>
      </c>
      <c r="O34" s="26"/>
      <c r="P34" s="26"/>
      <c r="Q34" s="26"/>
      <c r="R34" s="26"/>
      <c r="S34" s="26"/>
      <c r="T34" s="26"/>
      <c r="U34" s="26"/>
      <c r="V34" s="226">
        <f t="shared" si="1"/>
        <v>136</v>
      </c>
      <c r="W34" s="26">
        <v>74</v>
      </c>
      <c r="X34" s="227">
        <v>24.42</v>
      </c>
      <c r="Y34" s="221">
        <f t="shared" si="2"/>
        <v>49.58</v>
      </c>
      <c r="Z34" s="222">
        <f t="shared" si="3"/>
        <v>327.58</v>
      </c>
      <c r="AA34" s="223">
        <f t="shared" si="4"/>
        <v>19</v>
      </c>
      <c r="AB34" s="49" t="str">
        <f t="shared" si="5"/>
        <v>I.</v>
      </c>
      <c r="AC34" s="49" t="str">
        <f t="shared" si="6"/>
        <v>I.</v>
      </c>
    </row>
    <row r="35" spans="1:29" ht="15" customHeight="1" x14ac:dyDescent="0.25">
      <c r="A35" s="217" t="s">
        <v>275</v>
      </c>
      <c r="B35" s="217" t="s">
        <v>276</v>
      </c>
      <c r="C35" s="76">
        <v>9</v>
      </c>
      <c r="D35" s="76">
        <v>5</v>
      </c>
      <c r="E35" s="76">
        <v>1</v>
      </c>
      <c r="F35" s="76"/>
      <c r="G35" s="76"/>
      <c r="H35" s="76"/>
      <c r="I35" s="76"/>
      <c r="J35" s="218">
        <f t="shared" si="0"/>
        <v>143</v>
      </c>
      <c r="K35" s="76">
        <v>4</v>
      </c>
      <c r="L35" s="76">
        <v>7</v>
      </c>
      <c r="M35" s="76">
        <v>1</v>
      </c>
      <c r="N35" s="76">
        <v>1</v>
      </c>
      <c r="O35" s="76">
        <v>1</v>
      </c>
      <c r="P35" s="76">
        <v>1</v>
      </c>
      <c r="Q35" s="76"/>
      <c r="R35" s="76"/>
      <c r="S35" s="76"/>
      <c r="T35" s="76"/>
      <c r="U35" s="76"/>
      <c r="V35" s="226">
        <f t="shared" si="1"/>
        <v>129</v>
      </c>
      <c r="W35" s="76">
        <f>9+9+9+9+8+8+8+8+7+5</f>
        <v>80</v>
      </c>
      <c r="X35" s="220">
        <v>24.8</v>
      </c>
      <c r="Y35" s="221">
        <f t="shared" si="2"/>
        <v>55.2</v>
      </c>
      <c r="Z35" s="222">
        <f t="shared" si="3"/>
        <v>327.2</v>
      </c>
      <c r="AA35" s="223">
        <f t="shared" si="4"/>
        <v>20</v>
      </c>
      <c r="AB35" s="49" t="str">
        <f t="shared" si="5"/>
        <v>I.</v>
      </c>
      <c r="AC35" s="49" t="str">
        <f t="shared" si="6"/>
        <v>II.</v>
      </c>
    </row>
    <row r="36" spans="1:29" ht="15" customHeight="1" x14ac:dyDescent="0.25">
      <c r="A36" s="232" t="s">
        <v>208</v>
      </c>
      <c r="B36" s="232" t="s">
        <v>195</v>
      </c>
      <c r="C36" s="26">
        <v>8</v>
      </c>
      <c r="D36" s="26">
        <v>5</v>
      </c>
      <c r="E36" s="26">
        <v>2</v>
      </c>
      <c r="F36" s="26"/>
      <c r="G36" s="26"/>
      <c r="H36" s="26"/>
      <c r="I36" s="26"/>
      <c r="J36" s="225">
        <f t="shared" si="0"/>
        <v>141</v>
      </c>
      <c r="K36" s="26">
        <v>3</v>
      </c>
      <c r="L36" s="26">
        <v>9</v>
      </c>
      <c r="M36" s="26">
        <v>2</v>
      </c>
      <c r="N36" s="26"/>
      <c r="O36" s="26">
        <v>1</v>
      </c>
      <c r="P36" s="26"/>
      <c r="Q36" s="26"/>
      <c r="R36" s="26"/>
      <c r="S36" s="26"/>
      <c r="T36" s="26"/>
      <c r="U36" s="26"/>
      <c r="V36" s="226">
        <f t="shared" si="1"/>
        <v>133</v>
      </c>
      <c r="W36" s="26">
        <v>66</v>
      </c>
      <c r="X36" s="227">
        <v>13.43</v>
      </c>
      <c r="Y36" s="221">
        <f t="shared" si="2"/>
        <v>52.57</v>
      </c>
      <c r="Z36" s="222">
        <f t="shared" si="3"/>
        <v>326.57</v>
      </c>
      <c r="AA36" s="223">
        <f t="shared" si="4"/>
        <v>21</v>
      </c>
      <c r="AB36" s="49" t="str">
        <f t="shared" si="5"/>
        <v>I.</v>
      </c>
      <c r="AC36" s="49" t="str">
        <f t="shared" si="6"/>
        <v>I.</v>
      </c>
    </row>
    <row r="37" spans="1:29" ht="15" customHeight="1" x14ac:dyDescent="0.25">
      <c r="A37" s="224" t="s">
        <v>327</v>
      </c>
      <c r="B37" s="224" t="s">
        <v>324</v>
      </c>
      <c r="C37" s="26">
        <v>10</v>
      </c>
      <c r="D37" s="26">
        <v>4</v>
      </c>
      <c r="E37" s="26">
        <v>1</v>
      </c>
      <c r="F37" s="26"/>
      <c r="G37" s="26"/>
      <c r="H37" s="26"/>
      <c r="I37" s="26"/>
      <c r="J37" s="233">
        <f t="shared" si="0"/>
        <v>144</v>
      </c>
      <c r="K37" s="26">
        <v>4</v>
      </c>
      <c r="L37" s="26">
        <v>4</v>
      </c>
      <c r="M37" s="26">
        <v>5</v>
      </c>
      <c r="N37" s="26">
        <v>2</v>
      </c>
      <c r="O37" s="26"/>
      <c r="P37" s="26"/>
      <c r="Q37" s="26"/>
      <c r="R37" s="26"/>
      <c r="S37" s="26"/>
      <c r="T37" s="26"/>
      <c r="U37" s="26"/>
      <c r="V37" s="234">
        <f t="shared" si="1"/>
        <v>130</v>
      </c>
      <c r="W37" s="26">
        <v>66</v>
      </c>
      <c r="X37" s="231">
        <v>14.51</v>
      </c>
      <c r="Y37" s="235">
        <f t="shared" si="2"/>
        <v>51.49</v>
      </c>
      <c r="Z37" s="236">
        <f t="shared" si="3"/>
        <v>325.49</v>
      </c>
      <c r="AA37" s="237">
        <f t="shared" si="4"/>
        <v>22</v>
      </c>
      <c r="AB37" s="49" t="str">
        <f t="shared" si="5"/>
        <v>I.</v>
      </c>
      <c r="AC37" s="49" t="str">
        <f t="shared" si="6"/>
        <v>II.</v>
      </c>
    </row>
    <row r="38" spans="1:29" ht="15" customHeight="1" x14ac:dyDescent="0.25">
      <c r="A38" s="232" t="s">
        <v>127</v>
      </c>
      <c r="B38" s="232" t="s">
        <v>128</v>
      </c>
      <c r="C38" s="26">
        <v>8</v>
      </c>
      <c r="D38" s="26">
        <v>5</v>
      </c>
      <c r="E38" s="26">
        <v>1</v>
      </c>
      <c r="F38" s="26">
        <v>1</v>
      </c>
      <c r="G38" s="26"/>
      <c r="H38" s="26"/>
      <c r="I38" s="26"/>
      <c r="J38" s="225">
        <f t="shared" si="0"/>
        <v>140</v>
      </c>
      <c r="K38" s="26">
        <v>3</v>
      </c>
      <c r="L38" s="26">
        <v>5</v>
      </c>
      <c r="M38" s="26">
        <v>5</v>
      </c>
      <c r="N38" s="26"/>
      <c r="O38" s="26">
        <v>1</v>
      </c>
      <c r="P38" s="26"/>
      <c r="Q38" s="26">
        <v>1</v>
      </c>
      <c r="R38" s="26"/>
      <c r="S38" s="26"/>
      <c r="T38" s="26"/>
      <c r="U38" s="26"/>
      <c r="V38" s="226">
        <f t="shared" si="1"/>
        <v>125</v>
      </c>
      <c r="W38" s="26">
        <v>74</v>
      </c>
      <c r="X38" s="227">
        <v>14.24</v>
      </c>
      <c r="Y38" s="221">
        <f t="shared" si="2"/>
        <v>59.76</v>
      </c>
      <c r="Z38" s="222">
        <f t="shared" si="3"/>
        <v>324.76</v>
      </c>
      <c r="AA38" s="223">
        <f t="shared" si="4"/>
        <v>23</v>
      </c>
      <c r="AB38" s="49" t="str">
        <f t="shared" si="5"/>
        <v>I.</v>
      </c>
      <c r="AC38" s="49" t="str">
        <f t="shared" si="6"/>
        <v>II.</v>
      </c>
    </row>
    <row r="39" spans="1:29" ht="15" customHeight="1" x14ac:dyDescent="0.25">
      <c r="A39" s="224" t="s">
        <v>99</v>
      </c>
      <c r="B39" s="224" t="s">
        <v>98</v>
      </c>
      <c r="C39" s="26">
        <v>6</v>
      </c>
      <c r="D39" s="26">
        <v>6</v>
      </c>
      <c r="E39" s="26">
        <v>2</v>
      </c>
      <c r="F39" s="26">
        <v>1</v>
      </c>
      <c r="G39" s="26"/>
      <c r="H39" s="26"/>
      <c r="I39" s="26"/>
      <c r="J39" s="225">
        <f t="shared" si="0"/>
        <v>137</v>
      </c>
      <c r="K39" s="26">
        <v>1</v>
      </c>
      <c r="L39" s="26">
        <v>6</v>
      </c>
      <c r="M39" s="26">
        <v>5</v>
      </c>
      <c r="N39" s="26">
        <v>2</v>
      </c>
      <c r="O39" s="26">
        <v>1</v>
      </c>
      <c r="P39" s="26"/>
      <c r="Q39" s="26"/>
      <c r="R39" s="26"/>
      <c r="S39" s="26"/>
      <c r="T39" s="26"/>
      <c r="U39" s="26"/>
      <c r="V39" s="226">
        <f t="shared" si="1"/>
        <v>124</v>
      </c>
      <c r="W39" s="26">
        <v>80</v>
      </c>
      <c r="X39" s="227">
        <v>16.61</v>
      </c>
      <c r="Y39" s="221">
        <f t="shared" si="2"/>
        <v>63.39</v>
      </c>
      <c r="Z39" s="222">
        <f t="shared" si="3"/>
        <v>324.39</v>
      </c>
      <c r="AA39" s="223">
        <f t="shared" si="4"/>
        <v>24</v>
      </c>
      <c r="AB39" s="49" t="str">
        <f t="shared" si="5"/>
        <v>II.</v>
      </c>
      <c r="AC39" s="49" t="str">
        <f t="shared" si="6"/>
        <v>III.</v>
      </c>
    </row>
    <row r="40" spans="1:29" ht="15" customHeight="1" x14ac:dyDescent="0.25">
      <c r="A40" s="224" t="s">
        <v>328</v>
      </c>
      <c r="B40" s="224" t="s">
        <v>324</v>
      </c>
      <c r="C40" s="26">
        <v>13</v>
      </c>
      <c r="D40" s="26">
        <v>2</v>
      </c>
      <c r="E40" s="26"/>
      <c r="F40" s="26"/>
      <c r="G40" s="26"/>
      <c r="H40" s="26"/>
      <c r="I40" s="26"/>
      <c r="J40" s="233">
        <f t="shared" si="0"/>
        <v>148</v>
      </c>
      <c r="K40" s="26">
        <v>3</v>
      </c>
      <c r="L40" s="26">
        <v>9</v>
      </c>
      <c r="M40" s="26">
        <v>1</v>
      </c>
      <c r="N40" s="26">
        <v>2</v>
      </c>
      <c r="O40" s="26"/>
      <c r="P40" s="26"/>
      <c r="Q40" s="26"/>
      <c r="R40" s="26"/>
      <c r="S40" s="26"/>
      <c r="T40" s="26"/>
      <c r="U40" s="26"/>
      <c r="V40" s="234">
        <f t="shared" si="1"/>
        <v>133</v>
      </c>
      <c r="W40" s="26">
        <v>55</v>
      </c>
      <c r="X40" s="227">
        <v>11.63</v>
      </c>
      <c r="Y40" s="235">
        <f t="shared" si="2"/>
        <v>43.37</v>
      </c>
      <c r="Z40" s="236">
        <f t="shared" si="3"/>
        <v>324.37</v>
      </c>
      <c r="AA40" s="237">
        <f t="shared" si="4"/>
        <v>25</v>
      </c>
      <c r="AB40" s="49" t="str">
        <f t="shared" si="5"/>
        <v>M</v>
      </c>
      <c r="AC40" s="49" t="str">
        <f t="shared" si="6"/>
        <v>I.</v>
      </c>
    </row>
    <row r="41" spans="1:29" ht="15" customHeight="1" x14ac:dyDescent="0.25">
      <c r="A41" s="224" t="s">
        <v>55</v>
      </c>
      <c r="B41" s="224" t="s">
        <v>56</v>
      </c>
      <c r="C41" s="26">
        <v>12</v>
      </c>
      <c r="D41" s="26">
        <v>2</v>
      </c>
      <c r="E41" s="26">
        <v>1</v>
      </c>
      <c r="F41" s="26"/>
      <c r="G41" s="26"/>
      <c r="H41" s="26"/>
      <c r="I41" s="26"/>
      <c r="J41" s="225">
        <f t="shared" si="0"/>
        <v>146</v>
      </c>
      <c r="K41" s="26">
        <v>4</v>
      </c>
      <c r="L41" s="26">
        <v>7</v>
      </c>
      <c r="M41" s="26">
        <v>2</v>
      </c>
      <c r="N41" s="26">
        <v>2</v>
      </c>
      <c r="O41" s="26"/>
      <c r="P41" s="26"/>
      <c r="Q41" s="26"/>
      <c r="R41" s="26"/>
      <c r="S41" s="26"/>
      <c r="T41" s="26"/>
      <c r="U41" s="26"/>
      <c r="V41" s="226">
        <f t="shared" si="1"/>
        <v>133</v>
      </c>
      <c r="W41" s="26">
        <v>71</v>
      </c>
      <c r="X41" s="227">
        <v>25.69</v>
      </c>
      <c r="Y41" s="221">
        <f t="shared" si="2"/>
        <v>45.31</v>
      </c>
      <c r="Z41" s="222">
        <f t="shared" si="3"/>
        <v>324.31</v>
      </c>
      <c r="AA41" s="223">
        <f t="shared" si="4"/>
        <v>26</v>
      </c>
      <c r="AB41" s="49" t="str">
        <f t="shared" si="5"/>
        <v>M</v>
      </c>
      <c r="AC41" s="49" t="str">
        <f t="shared" si="6"/>
        <v>I.</v>
      </c>
    </row>
    <row r="42" spans="1:29" ht="15" customHeight="1" x14ac:dyDescent="0.25">
      <c r="A42" s="224" t="s">
        <v>57</v>
      </c>
      <c r="B42" s="224" t="s">
        <v>54</v>
      </c>
      <c r="C42" s="26">
        <v>14</v>
      </c>
      <c r="D42" s="26">
        <v>1</v>
      </c>
      <c r="E42" s="26"/>
      <c r="F42" s="26"/>
      <c r="G42" s="26"/>
      <c r="H42" s="26"/>
      <c r="I42" s="26"/>
      <c r="J42" s="225">
        <f t="shared" si="0"/>
        <v>149</v>
      </c>
      <c r="K42" s="26">
        <v>5</v>
      </c>
      <c r="L42" s="26">
        <v>6</v>
      </c>
      <c r="M42" s="26">
        <v>3</v>
      </c>
      <c r="N42" s="26">
        <v>1</v>
      </c>
      <c r="O42" s="26"/>
      <c r="P42" s="26"/>
      <c r="Q42" s="26"/>
      <c r="R42" s="26"/>
      <c r="S42" s="26"/>
      <c r="T42" s="26"/>
      <c r="U42" s="26"/>
      <c r="V42" s="226">
        <f t="shared" si="1"/>
        <v>135</v>
      </c>
      <c r="W42" s="26">
        <v>58</v>
      </c>
      <c r="X42" s="227">
        <v>17.760000000000002</v>
      </c>
      <c r="Y42" s="221">
        <f t="shared" si="2"/>
        <v>40.239999999999995</v>
      </c>
      <c r="Z42" s="222">
        <f t="shared" si="3"/>
        <v>324.24</v>
      </c>
      <c r="AA42" s="223">
        <f t="shared" si="4"/>
        <v>27</v>
      </c>
      <c r="AB42" s="49" t="str">
        <f t="shared" si="5"/>
        <v>M</v>
      </c>
      <c r="AC42" s="49" t="str">
        <f t="shared" si="6"/>
        <v>I.</v>
      </c>
    </row>
    <row r="43" spans="1:29" ht="15" customHeight="1" x14ac:dyDescent="0.25">
      <c r="A43" s="224" t="s">
        <v>100</v>
      </c>
      <c r="B43" s="224" t="s">
        <v>101</v>
      </c>
      <c r="C43" s="26">
        <v>11</v>
      </c>
      <c r="D43" s="26">
        <v>3</v>
      </c>
      <c r="E43" s="26">
        <v>1</v>
      </c>
      <c r="F43" s="26"/>
      <c r="G43" s="26"/>
      <c r="H43" s="26"/>
      <c r="I43" s="26"/>
      <c r="J43" s="225">
        <f t="shared" si="0"/>
        <v>145</v>
      </c>
      <c r="K43" s="26">
        <v>2</v>
      </c>
      <c r="L43" s="26">
        <v>10</v>
      </c>
      <c r="M43" s="26">
        <v>2</v>
      </c>
      <c r="N43" s="26"/>
      <c r="O43" s="26"/>
      <c r="P43" s="26">
        <v>1</v>
      </c>
      <c r="Q43" s="26"/>
      <c r="R43" s="26"/>
      <c r="S43" s="26"/>
      <c r="T43" s="26"/>
      <c r="U43" s="26"/>
      <c r="V43" s="226">
        <f t="shared" si="1"/>
        <v>131</v>
      </c>
      <c r="W43" s="26">
        <v>70</v>
      </c>
      <c r="X43" s="227">
        <v>22.03</v>
      </c>
      <c r="Y43" s="221">
        <f t="shared" si="2"/>
        <v>47.97</v>
      </c>
      <c r="Z43" s="222">
        <f t="shared" si="3"/>
        <v>323.97000000000003</v>
      </c>
      <c r="AA43" s="223">
        <f t="shared" si="4"/>
        <v>28</v>
      </c>
      <c r="AB43" s="49" t="str">
        <f t="shared" si="5"/>
        <v>I.</v>
      </c>
      <c r="AC43" s="49" t="str">
        <f t="shared" si="6"/>
        <v>I.</v>
      </c>
    </row>
    <row r="44" spans="1:29" ht="15" customHeight="1" x14ac:dyDescent="0.25">
      <c r="A44" s="224" t="s">
        <v>362</v>
      </c>
      <c r="B44" s="224" t="s">
        <v>363</v>
      </c>
      <c r="C44" s="26">
        <v>6</v>
      </c>
      <c r="D44" s="26">
        <v>8</v>
      </c>
      <c r="E44" s="26">
        <v>1</v>
      </c>
      <c r="F44" s="26"/>
      <c r="G44" s="26"/>
      <c r="H44" s="26"/>
      <c r="I44" s="158"/>
      <c r="J44" s="225">
        <f t="shared" si="0"/>
        <v>140</v>
      </c>
      <c r="K44" s="26">
        <v>2</v>
      </c>
      <c r="L44" s="26">
        <v>9</v>
      </c>
      <c r="M44" s="26">
        <v>2</v>
      </c>
      <c r="N44" s="26">
        <v>2</v>
      </c>
      <c r="O44" s="26"/>
      <c r="P44" s="26"/>
      <c r="Q44" s="26"/>
      <c r="R44" s="26"/>
      <c r="S44" s="26"/>
      <c r="T44" s="158"/>
      <c r="U44" s="158"/>
      <c r="V44" s="226">
        <f t="shared" si="1"/>
        <v>131</v>
      </c>
      <c r="W44" s="26">
        <v>72</v>
      </c>
      <c r="X44" s="227">
        <v>19.04</v>
      </c>
      <c r="Y44" s="221">
        <f t="shared" si="2"/>
        <v>52.96</v>
      </c>
      <c r="Z44" s="222">
        <f t="shared" si="3"/>
        <v>323.95999999999998</v>
      </c>
      <c r="AA44" s="223">
        <f t="shared" si="4"/>
        <v>29</v>
      </c>
      <c r="AB44" s="49" t="str">
        <f t="shared" si="5"/>
        <v>I.</v>
      </c>
      <c r="AC44" s="49" t="str">
        <f t="shared" si="6"/>
        <v>I.</v>
      </c>
    </row>
    <row r="45" spans="1:29" ht="15" customHeight="1" x14ac:dyDescent="0.25">
      <c r="A45" s="232" t="s">
        <v>204</v>
      </c>
      <c r="B45" s="232" t="s">
        <v>195</v>
      </c>
      <c r="C45" s="26">
        <v>5</v>
      </c>
      <c r="D45" s="26">
        <v>6</v>
      </c>
      <c r="E45" s="26">
        <v>4</v>
      </c>
      <c r="F45" s="26"/>
      <c r="G45" s="26"/>
      <c r="H45" s="26"/>
      <c r="I45" s="26"/>
      <c r="J45" s="225">
        <f t="shared" si="0"/>
        <v>136</v>
      </c>
      <c r="K45" s="26">
        <v>3</v>
      </c>
      <c r="L45" s="26">
        <v>3</v>
      </c>
      <c r="M45" s="26">
        <v>5</v>
      </c>
      <c r="N45" s="26">
        <v>3</v>
      </c>
      <c r="O45" s="26"/>
      <c r="P45" s="26"/>
      <c r="Q45" s="26"/>
      <c r="R45" s="26">
        <v>1</v>
      </c>
      <c r="S45" s="26"/>
      <c r="T45" s="26"/>
      <c r="U45" s="26"/>
      <c r="V45" s="226">
        <f t="shared" si="1"/>
        <v>121</v>
      </c>
      <c r="W45" s="26">
        <v>82</v>
      </c>
      <c r="X45" s="227">
        <v>15.16</v>
      </c>
      <c r="Y45" s="221">
        <f t="shared" si="2"/>
        <v>66.84</v>
      </c>
      <c r="Z45" s="222">
        <f t="shared" si="3"/>
        <v>323.84000000000003</v>
      </c>
      <c r="AA45" s="223">
        <f t="shared" si="4"/>
        <v>30</v>
      </c>
      <c r="AB45" s="49" t="str">
        <f t="shared" si="5"/>
        <v>II.</v>
      </c>
      <c r="AC45" s="49" t="str">
        <f t="shared" si="6"/>
        <v>III.</v>
      </c>
    </row>
    <row r="46" spans="1:29" ht="15" customHeight="1" x14ac:dyDescent="0.25">
      <c r="A46" s="232" t="s">
        <v>200</v>
      </c>
      <c r="B46" s="232" t="s">
        <v>195</v>
      </c>
      <c r="C46" s="26">
        <v>5</v>
      </c>
      <c r="D46" s="26">
        <v>8</v>
      </c>
      <c r="E46" s="26">
        <v>2</v>
      </c>
      <c r="F46" s="26"/>
      <c r="G46" s="26"/>
      <c r="H46" s="26"/>
      <c r="I46" s="158"/>
      <c r="J46" s="225">
        <f t="shared" si="0"/>
        <v>138</v>
      </c>
      <c r="K46" s="26">
        <v>6</v>
      </c>
      <c r="L46" s="26">
        <v>1</v>
      </c>
      <c r="M46" s="26">
        <v>4</v>
      </c>
      <c r="N46" s="26">
        <v>1</v>
      </c>
      <c r="O46" s="26">
        <v>1</v>
      </c>
      <c r="P46" s="26">
        <v>1</v>
      </c>
      <c r="Q46" s="26">
        <v>1</v>
      </c>
      <c r="R46" s="158"/>
      <c r="S46" s="158"/>
      <c r="T46" s="158"/>
      <c r="U46" s="158"/>
      <c r="V46" s="226">
        <f t="shared" si="1"/>
        <v>123</v>
      </c>
      <c r="W46" s="26">
        <v>78</v>
      </c>
      <c r="X46" s="227">
        <v>16.079999999999998</v>
      </c>
      <c r="Y46" s="221">
        <f t="shared" ref="Y46:Y73" si="7">SUM(W46-X46)</f>
        <v>61.92</v>
      </c>
      <c r="Z46" s="222">
        <f t="shared" si="3"/>
        <v>322.92</v>
      </c>
      <c r="AA46" s="223">
        <f t="shared" si="4"/>
        <v>31</v>
      </c>
      <c r="AB46" s="49" t="str">
        <f t="shared" si="5"/>
        <v>II.</v>
      </c>
      <c r="AC46" s="49" t="str">
        <f t="shared" si="6"/>
        <v>III.</v>
      </c>
    </row>
    <row r="47" spans="1:29" ht="15" customHeight="1" x14ac:dyDescent="0.25">
      <c r="A47" s="232" t="s">
        <v>129</v>
      </c>
      <c r="B47" s="232" t="s">
        <v>121</v>
      </c>
      <c r="C47" s="26">
        <v>7</v>
      </c>
      <c r="D47" s="26">
        <v>7</v>
      </c>
      <c r="E47" s="26">
        <v>1</v>
      </c>
      <c r="F47" s="26"/>
      <c r="G47" s="26"/>
      <c r="H47" s="26"/>
      <c r="I47" s="26"/>
      <c r="J47" s="225">
        <f t="shared" si="0"/>
        <v>141</v>
      </c>
      <c r="K47" s="26">
        <v>6</v>
      </c>
      <c r="L47" s="26">
        <v>4</v>
      </c>
      <c r="M47" s="26">
        <v>1</v>
      </c>
      <c r="N47" s="26">
        <v>2</v>
      </c>
      <c r="O47" s="26">
        <v>2</v>
      </c>
      <c r="P47" s="26"/>
      <c r="Q47" s="26"/>
      <c r="R47" s="26"/>
      <c r="S47" s="26"/>
      <c r="T47" s="26"/>
      <c r="U47" s="26"/>
      <c r="V47" s="226">
        <f t="shared" si="1"/>
        <v>130</v>
      </c>
      <c r="W47" s="26">
        <v>65</v>
      </c>
      <c r="X47" s="227">
        <v>13.23</v>
      </c>
      <c r="Y47" s="221">
        <f t="shared" si="7"/>
        <v>51.769999999999996</v>
      </c>
      <c r="Z47" s="222">
        <f t="shared" si="3"/>
        <v>322.77</v>
      </c>
      <c r="AA47" s="223">
        <f t="shared" si="4"/>
        <v>32</v>
      </c>
      <c r="AB47" s="49" t="str">
        <f t="shared" si="5"/>
        <v>I.</v>
      </c>
      <c r="AC47" s="49" t="str">
        <f t="shared" si="6"/>
        <v>II.</v>
      </c>
    </row>
    <row r="48" spans="1:29" ht="15" customHeight="1" x14ac:dyDescent="0.25">
      <c r="A48" s="217" t="s">
        <v>277</v>
      </c>
      <c r="B48" s="217" t="s">
        <v>278</v>
      </c>
      <c r="C48" s="76">
        <v>10</v>
      </c>
      <c r="D48" s="76">
        <v>5</v>
      </c>
      <c r="E48" s="76"/>
      <c r="F48" s="76"/>
      <c r="G48" s="76"/>
      <c r="H48" s="76"/>
      <c r="I48" s="76"/>
      <c r="J48" s="218">
        <f t="shared" si="0"/>
        <v>145</v>
      </c>
      <c r="K48" s="76">
        <v>2</v>
      </c>
      <c r="L48" s="76">
        <v>5</v>
      </c>
      <c r="M48" s="76">
        <v>3</v>
      </c>
      <c r="N48" s="76">
        <v>2</v>
      </c>
      <c r="O48" s="76">
        <v>2</v>
      </c>
      <c r="P48" s="76">
        <v>1</v>
      </c>
      <c r="Q48" s="76"/>
      <c r="R48" s="76"/>
      <c r="S48" s="76"/>
      <c r="T48" s="76"/>
      <c r="U48" s="76"/>
      <c r="V48" s="226">
        <f t="shared" si="1"/>
        <v>120</v>
      </c>
      <c r="W48" s="26">
        <f>10+9+8+8+8+7+6+6+6+6</f>
        <v>74</v>
      </c>
      <c r="X48" s="227">
        <v>17.3</v>
      </c>
      <c r="Y48" s="221">
        <f t="shared" si="7"/>
        <v>56.7</v>
      </c>
      <c r="Z48" s="222">
        <f t="shared" si="3"/>
        <v>321.7</v>
      </c>
      <c r="AA48" s="223">
        <f t="shared" ref="AA48:AA79" si="8">RANK(Z48,$Z$16:$Z$197)</f>
        <v>33</v>
      </c>
      <c r="AB48" s="49" t="str">
        <f t="shared" si="5"/>
        <v>I.</v>
      </c>
      <c r="AC48" s="49" t="str">
        <f t="shared" si="6"/>
        <v>III.</v>
      </c>
    </row>
    <row r="49" spans="1:29" ht="15" customHeight="1" x14ac:dyDescent="0.25">
      <c r="A49" s="224" t="s">
        <v>102</v>
      </c>
      <c r="B49" s="224" t="s">
        <v>98</v>
      </c>
      <c r="C49" s="26">
        <v>10</v>
      </c>
      <c r="D49" s="26">
        <v>5</v>
      </c>
      <c r="E49" s="26"/>
      <c r="F49" s="26"/>
      <c r="G49" s="26"/>
      <c r="H49" s="26"/>
      <c r="I49" s="26"/>
      <c r="J49" s="225">
        <f t="shared" si="0"/>
        <v>145</v>
      </c>
      <c r="K49" s="26">
        <v>3</v>
      </c>
      <c r="L49" s="26">
        <v>4</v>
      </c>
      <c r="M49" s="26">
        <v>3</v>
      </c>
      <c r="N49" s="26">
        <v>2</v>
      </c>
      <c r="O49" s="26">
        <v>2</v>
      </c>
      <c r="P49" s="26">
        <v>1</v>
      </c>
      <c r="Q49" s="26"/>
      <c r="R49" s="26"/>
      <c r="S49" s="26"/>
      <c r="T49" s="26"/>
      <c r="U49" s="26"/>
      <c r="V49" s="226">
        <f t="shared" si="1"/>
        <v>121</v>
      </c>
      <c r="W49" s="26">
        <v>74</v>
      </c>
      <c r="X49" s="227">
        <v>18.64</v>
      </c>
      <c r="Y49" s="221">
        <f t="shared" si="7"/>
        <v>55.36</v>
      </c>
      <c r="Z49" s="222">
        <f t="shared" si="3"/>
        <v>321.36</v>
      </c>
      <c r="AA49" s="223">
        <f t="shared" si="8"/>
        <v>34</v>
      </c>
      <c r="AB49" s="49" t="str">
        <f t="shared" si="5"/>
        <v>I.</v>
      </c>
      <c r="AC49" s="49" t="str">
        <f t="shared" si="6"/>
        <v>III.</v>
      </c>
    </row>
    <row r="50" spans="1:29" ht="15" customHeight="1" x14ac:dyDescent="0.25">
      <c r="A50" s="224" t="s">
        <v>103</v>
      </c>
      <c r="B50" s="224" t="s">
        <v>98</v>
      </c>
      <c r="C50" s="26">
        <v>6</v>
      </c>
      <c r="D50" s="26">
        <v>7</v>
      </c>
      <c r="E50" s="26">
        <v>2</v>
      </c>
      <c r="F50" s="26"/>
      <c r="G50" s="26"/>
      <c r="H50" s="26"/>
      <c r="I50" s="26"/>
      <c r="J50" s="225">
        <f t="shared" si="0"/>
        <v>139</v>
      </c>
      <c r="K50" s="26">
        <v>2</v>
      </c>
      <c r="L50" s="26">
        <v>6</v>
      </c>
      <c r="M50" s="26">
        <v>5</v>
      </c>
      <c r="N50" s="26">
        <v>1</v>
      </c>
      <c r="O50" s="26">
        <v>1</v>
      </c>
      <c r="P50" s="26"/>
      <c r="Q50" s="26"/>
      <c r="R50" s="26"/>
      <c r="S50" s="26"/>
      <c r="T50" s="26"/>
      <c r="U50" s="26"/>
      <c r="V50" s="226">
        <f t="shared" si="1"/>
        <v>127</v>
      </c>
      <c r="W50" s="26">
        <v>80</v>
      </c>
      <c r="X50" s="227">
        <v>24.73</v>
      </c>
      <c r="Y50" s="221">
        <f t="shared" si="7"/>
        <v>55.269999999999996</v>
      </c>
      <c r="Z50" s="222">
        <f t="shared" si="3"/>
        <v>321.27</v>
      </c>
      <c r="AA50" s="223">
        <f t="shared" si="8"/>
        <v>35</v>
      </c>
      <c r="AB50" s="49" t="str">
        <f t="shared" si="5"/>
        <v>II.</v>
      </c>
      <c r="AC50" s="49" t="str">
        <f t="shared" si="6"/>
        <v>II.</v>
      </c>
    </row>
    <row r="51" spans="1:29" ht="15" customHeight="1" x14ac:dyDescent="0.25">
      <c r="A51" s="224" t="s">
        <v>364</v>
      </c>
      <c r="B51" s="224" t="s">
        <v>363</v>
      </c>
      <c r="C51" s="26">
        <v>10</v>
      </c>
      <c r="D51" s="26">
        <v>4</v>
      </c>
      <c r="E51" s="26">
        <v>1</v>
      </c>
      <c r="F51" s="26"/>
      <c r="G51" s="26"/>
      <c r="H51" s="26"/>
      <c r="I51" s="158"/>
      <c r="J51" s="225">
        <f t="shared" si="0"/>
        <v>144</v>
      </c>
      <c r="K51" s="26">
        <v>3</v>
      </c>
      <c r="L51" s="26">
        <v>5</v>
      </c>
      <c r="M51" s="26">
        <v>4</v>
      </c>
      <c r="N51" s="26">
        <v>3</v>
      </c>
      <c r="O51" s="26"/>
      <c r="P51" s="26"/>
      <c r="Q51" s="26"/>
      <c r="R51" s="26"/>
      <c r="S51" s="26"/>
      <c r="T51" s="158"/>
      <c r="U51" s="158"/>
      <c r="V51" s="226">
        <f t="shared" si="1"/>
        <v>128</v>
      </c>
      <c r="W51" s="26">
        <v>82</v>
      </c>
      <c r="X51" s="231">
        <v>32.85</v>
      </c>
      <c r="Y51" s="221">
        <f t="shared" si="7"/>
        <v>49.15</v>
      </c>
      <c r="Z51" s="222">
        <f t="shared" si="3"/>
        <v>321.14999999999998</v>
      </c>
      <c r="AA51" s="223">
        <f t="shared" si="8"/>
        <v>36</v>
      </c>
      <c r="AB51" s="49" t="str">
        <f t="shared" si="5"/>
        <v>I.</v>
      </c>
      <c r="AC51" s="49" t="str">
        <f t="shared" si="6"/>
        <v>II.</v>
      </c>
    </row>
    <row r="52" spans="1:29" ht="15" customHeight="1" x14ac:dyDescent="0.25">
      <c r="A52" s="224" t="s">
        <v>329</v>
      </c>
      <c r="B52" s="224" t="s">
        <v>324</v>
      </c>
      <c r="C52" s="26">
        <v>8</v>
      </c>
      <c r="D52" s="26">
        <v>6</v>
      </c>
      <c r="E52" s="26">
        <v>1</v>
      </c>
      <c r="F52" s="26"/>
      <c r="G52" s="26"/>
      <c r="H52" s="26"/>
      <c r="I52" s="26"/>
      <c r="J52" s="233">
        <f t="shared" si="0"/>
        <v>142</v>
      </c>
      <c r="K52" s="26">
        <v>2</v>
      </c>
      <c r="L52" s="26">
        <v>6</v>
      </c>
      <c r="M52" s="26">
        <v>4</v>
      </c>
      <c r="N52" s="26">
        <v>3</v>
      </c>
      <c r="O52" s="26"/>
      <c r="P52" s="26"/>
      <c r="Q52" s="26"/>
      <c r="R52" s="26"/>
      <c r="S52" s="26"/>
      <c r="T52" s="26"/>
      <c r="U52" s="26"/>
      <c r="V52" s="234">
        <f t="shared" si="1"/>
        <v>127</v>
      </c>
      <c r="W52" s="26">
        <v>70</v>
      </c>
      <c r="X52" s="227">
        <v>17.88</v>
      </c>
      <c r="Y52" s="235">
        <f t="shared" si="7"/>
        <v>52.120000000000005</v>
      </c>
      <c r="Z52" s="236">
        <f t="shared" si="3"/>
        <v>321.12</v>
      </c>
      <c r="AA52" s="237">
        <f t="shared" si="8"/>
        <v>37</v>
      </c>
      <c r="AB52" s="49" t="str">
        <f t="shared" si="5"/>
        <v>I.</v>
      </c>
      <c r="AC52" s="49" t="str">
        <f t="shared" si="6"/>
        <v>II.</v>
      </c>
    </row>
    <row r="53" spans="1:29" ht="15" customHeight="1" x14ac:dyDescent="0.25">
      <c r="A53" s="217" t="s">
        <v>58</v>
      </c>
      <c r="B53" s="217" t="s">
        <v>54</v>
      </c>
      <c r="C53" s="76">
        <v>7</v>
      </c>
      <c r="D53" s="76">
        <v>7</v>
      </c>
      <c r="E53" s="76">
        <v>1</v>
      </c>
      <c r="F53" s="76"/>
      <c r="G53" s="76"/>
      <c r="H53" s="76"/>
      <c r="I53" s="76"/>
      <c r="J53" s="218">
        <f t="shared" si="0"/>
        <v>141</v>
      </c>
      <c r="K53" s="76">
        <v>5</v>
      </c>
      <c r="L53" s="76">
        <v>5</v>
      </c>
      <c r="M53" s="76">
        <v>3</v>
      </c>
      <c r="N53" s="76">
        <v>2</v>
      </c>
      <c r="O53" s="76"/>
      <c r="P53" s="76"/>
      <c r="Q53" s="76"/>
      <c r="R53" s="76"/>
      <c r="S53" s="76"/>
      <c r="T53" s="76"/>
      <c r="U53" s="76"/>
      <c r="V53" s="219">
        <f t="shared" si="1"/>
        <v>133</v>
      </c>
      <c r="W53" s="76">
        <v>65</v>
      </c>
      <c r="X53" s="220">
        <v>18.78</v>
      </c>
      <c r="Y53" s="221">
        <f t="shared" si="7"/>
        <v>46.22</v>
      </c>
      <c r="Z53" s="222">
        <f t="shared" si="3"/>
        <v>320.22000000000003</v>
      </c>
      <c r="AA53" s="223">
        <f t="shared" si="8"/>
        <v>38</v>
      </c>
      <c r="AB53" s="49" t="str">
        <f t="shared" si="5"/>
        <v>I.</v>
      </c>
      <c r="AC53" s="49" t="str">
        <f t="shared" si="6"/>
        <v>I.</v>
      </c>
    </row>
    <row r="54" spans="1:29" ht="15" customHeight="1" x14ac:dyDescent="0.25">
      <c r="A54" s="217" t="s">
        <v>59</v>
      </c>
      <c r="B54" s="217" t="s">
        <v>60</v>
      </c>
      <c r="C54" s="76">
        <v>6</v>
      </c>
      <c r="D54" s="76">
        <v>8</v>
      </c>
      <c r="E54" s="76">
        <v>1</v>
      </c>
      <c r="F54" s="76"/>
      <c r="G54" s="76"/>
      <c r="H54" s="76"/>
      <c r="I54" s="76"/>
      <c r="J54" s="218">
        <f t="shared" si="0"/>
        <v>140</v>
      </c>
      <c r="K54" s="76">
        <v>4</v>
      </c>
      <c r="L54" s="76">
        <v>3</v>
      </c>
      <c r="M54" s="76">
        <v>3</v>
      </c>
      <c r="N54" s="76">
        <v>5</v>
      </c>
      <c r="O54" s="76"/>
      <c r="P54" s="76"/>
      <c r="Q54" s="76"/>
      <c r="R54" s="76"/>
      <c r="S54" s="76"/>
      <c r="T54" s="76"/>
      <c r="U54" s="76"/>
      <c r="V54" s="219">
        <f t="shared" si="1"/>
        <v>126</v>
      </c>
      <c r="W54" s="76">
        <v>74</v>
      </c>
      <c r="X54" s="220">
        <v>20.14</v>
      </c>
      <c r="Y54" s="221">
        <f t="shared" si="7"/>
        <v>53.86</v>
      </c>
      <c r="Z54" s="222">
        <f t="shared" si="3"/>
        <v>319.86</v>
      </c>
      <c r="AA54" s="223">
        <f t="shared" si="8"/>
        <v>39</v>
      </c>
      <c r="AB54" s="49" t="str">
        <f t="shared" si="5"/>
        <v>I.</v>
      </c>
      <c r="AC54" s="49" t="str">
        <f t="shared" si="6"/>
        <v>II.</v>
      </c>
    </row>
    <row r="55" spans="1:29" ht="15" customHeight="1" x14ac:dyDescent="0.25">
      <c r="A55" s="232" t="s">
        <v>130</v>
      </c>
      <c r="B55" s="232" t="s">
        <v>121</v>
      </c>
      <c r="C55" s="26">
        <v>5</v>
      </c>
      <c r="D55" s="26">
        <v>6</v>
      </c>
      <c r="E55" s="26">
        <v>4</v>
      </c>
      <c r="F55" s="26"/>
      <c r="G55" s="26"/>
      <c r="H55" s="26"/>
      <c r="I55" s="26"/>
      <c r="J55" s="225">
        <f t="shared" si="0"/>
        <v>136</v>
      </c>
      <c r="K55" s="26">
        <v>7</v>
      </c>
      <c r="L55" s="26">
        <v>4</v>
      </c>
      <c r="M55" s="26">
        <v>3</v>
      </c>
      <c r="N55" s="26">
        <v>1</v>
      </c>
      <c r="O55" s="26"/>
      <c r="P55" s="26"/>
      <c r="Q55" s="26"/>
      <c r="R55" s="26"/>
      <c r="S55" s="26"/>
      <c r="T55" s="26"/>
      <c r="U55" s="26"/>
      <c r="V55" s="226">
        <f t="shared" si="1"/>
        <v>137</v>
      </c>
      <c r="W55" s="26">
        <v>59</v>
      </c>
      <c r="X55" s="227">
        <v>12.32</v>
      </c>
      <c r="Y55" s="221">
        <f t="shared" si="7"/>
        <v>46.68</v>
      </c>
      <c r="Z55" s="222">
        <f t="shared" si="3"/>
        <v>319.68</v>
      </c>
      <c r="AA55" s="223">
        <f t="shared" si="8"/>
        <v>40</v>
      </c>
      <c r="AB55" s="49" t="str">
        <f t="shared" si="5"/>
        <v>II.</v>
      </c>
      <c r="AC55" s="49" t="str">
        <f t="shared" si="6"/>
        <v>M</v>
      </c>
    </row>
    <row r="56" spans="1:29" ht="15" customHeight="1" x14ac:dyDescent="0.25">
      <c r="A56" s="49" t="s">
        <v>131</v>
      </c>
      <c r="B56" s="49" t="s">
        <v>121</v>
      </c>
      <c r="C56" s="26">
        <v>8</v>
      </c>
      <c r="D56" s="26">
        <v>4</v>
      </c>
      <c r="E56" s="26">
        <v>3</v>
      </c>
      <c r="F56" s="26"/>
      <c r="G56" s="26"/>
      <c r="H56" s="26"/>
      <c r="I56" s="26"/>
      <c r="J56" s="225">
        <f t="shared" si="0"/>
        <v>140</v>
      </c>
      <c r="K56" s="26">
        <v>3</v>
      </c>
      <c r="L56" s="26"/>
      <c r="M56" s="26">
        <v>6</v>
      </c>
      <c r="N56" s="26">
        <v>5</v>
      </c>
      <c r="O56" s="26">
        <v>1</v>
      </c>
      <c r="P56" s="26"/>
      <c r="Q56" s="26"/>
      <c r="R56" s="26"/>
      <c r="S56" s="26"/>
      <c r="T56" s="26"/>
      <c r="U56" s="26"/>
      <c r="V56" s="226">
        <f t="shared" si="1"/>
        <v>119</v>
      </c>
      <c r="W56" s="26">
        <v>74</v>
      </c>
      <c r="X56" s="227">
        <v>13.7</v>
      </c>
      <c r="Y56" s="221">
        <f t="shared" si="7"/>
        <v>60.3</v>
      </c>
      <c r="Z56" s="222">
        <f t="shared" si="3"/>
        <v>319.3</v>
      </c>
      <c r="AA56" s="223">
        <f t="shared" si="8"/>
        <v>41</v>
      </c>
      <c r="AB56" s="49" t="str">
        <f t="shared" si="5"/>
        <v>I.</v>
      </c>
      <c r="AC56" s="49" t="str">
        <f t="shared" si="6"/>
        <v>III.</v>
      </c>
    </row>
    <row r="57" spans="1:29" ht="15" customHeight="1" x14ac:dyDescent="0.25">
      <c r="A57" s="224" t="s">
        <v>104</v>
      </c>
      <c r="B57" s="224" t="s">
        <v>98</v>
      </c>
      <c r="C57" s="26">
        <v>7</v>
      </c>
      <c r="D57" s="26">
        <v>8</v>
      </c>
      <c r="E57" s="26"/>
      <c r="F57" s="26"/>
      <c r="G57" s="26"/>
      <c r="H57" s="26"/>
      <c r="I57" s="26"/>
      <c r="J57" s="225">
        <f t="shared" si="0"/>
        <v>142</v>
      </c>
      <c r="K57" s="26">
        <v>6</v>
      </c>
      <c r="L57" s="26">
        <v>5</v>
      </c>
      <c r="M57" s="26">
        <v>3</v>
      </c>
      <c r="N57" s="26">
        <v>1</v>
      </c>
      <c r="O57" s="26"/>
      <c r="P57" s="26"/>
      <c r="Q57" s="26"/>
      <c r="R57" s="26"/>
      <c r="S57" s="26"/>
      <c r="T57" s="26"/>
      <c r="U57" s="26"/>
      <c r="V57" s="226">
        <f t="shared" si="1"/>
        <v>136</v>
      </c>
      <c r="W57" s="26">
        <v>61</v>
      </c>
      <c r="X57" s="227">
        <v>20</v>
      </c>
      <c r="Y57" s="229">
        <f t="shared" si="7"/>
        <v>41</v>
      </c>
      <c r="Z57" s="230">
        <f t="shared" si="3"/>
        <v>319</v>
      </c>
      <c r="AA57" s="223">
        <f t="shared" si="8"/>
        <v>42</v>
      </c>
      <c r="AB57" s="49" t="str">
        <f t="shared" si="5"/>
        <v>I.</v>
      </c>
      <c r="AC57" s="49" t="str">
        <f t="shared" si="6"/>
        <v>I.</v>
      </c>
    </row>
    <row r="58" spans="1:29" ht="15" customHeight="1" x14ac:dyDescent="0.25">
      <c r="A58" s="217" t="s">
        <v>279</v>
      </c>
      <c r="B58" s="217" t="s">
        <v>280</v>
      </c>
      <c r="C58" s="76">
        <v>9</v>
      </c>
      <c r="D58" s="76">
        <v>5</v>
      </c>
      <c r="E58" s="76">
        <v>1</v>
      </c>
      <c r="F58" s="76"/>
      <c r="G58" s="76"/>
      <c r="H58" s="76"/>
      <c r="I58" s="76"/>
      <c r="J58" s="218">
        <f t="shared" si="0"/>
        <v>143</v>
      </c>
      <c r="K58" s="76">
        <v>5</v>
      </c>
      <c r="L58" s="76">
        <v>6</v>
      </c>
      <c r="M58" s="76">
        <v>2</v>
      </c>
      <c r="N58" s="76">
        <v>1</v>
      </c>
      <c r="O58" s="76">
        <v>1</v>
      </c>
      <c r="P58" s="76"/>
      <c r="Q58" s="76"/>
      <c r="R58" s="76"/>
      <c r="S58" s="76"/>
      <c r="T58" s="76"/>
      <c r="U58" s="76"/>
      <c r="V58" s="226">
        <f t="shared" si="1"/>
        <v>133</v>
      </c>
      <c r="W58" s="76">
        <f>10+9+9+8+7+6+3+3+5</f>
        <v>60</v>
      </c>
      <c r="X58" s="220">
        <v>17.510000000000002</v>
      </c>
      <c r="Y58" s="221">
        <f t="shared" si="7"/>
        <v>42.489999999999995</v>
      </c>
      <c r="Z58" s="222">
        <f t="shared" si="3"/>
        <v>318.49</v>
      </c>
      <c r="AA58" s="223">
        <f t="shared" si="8"/>
        <v>43</v>
      </c>
      <c r="AB58" s="49" t="str">
        <f t="shared" si="5"/>
        <v>I.</v>
      </c>
      <c r="AC58" s="49" t="str">
        <f t="shared" si="6"/>
        <v>I.</v>
      </c>
    </row>
    <row r="59" spans="1:29" ht="15" customHeight="1" x14ac:dyDescent="0.25">
      <c r="A59" s="224" t="s">
        <v>248</v>
      </c>
      <c r="B59" s="224" t="s">
        <v>249</v>
      </c>
      <c r="C59" s="26">
        <v>6</v>
      </c>
      <c r="D59" s="26">
        <v>9</v>
      </c>
      <c r="E59" s="26"/>
      <c r="F59" s="26"/>
      <c r="G59" s="26"/>
      <c r="H59" s="26"/>
      <c r="I59" s="26"/>
      <c r="J59" s="225">
        <f t="shared" si="0"/>
        <v>141</v>
      </c>
      <c r="K59" s="26">
        <v>1</v>
      </c>
      <c r="L59" s="26">
        <v>4</v>
      </c>
      <c r="M59" s="26">
        <v>7</v>
      </c>
      <c r="N59" s="26">
        <v>2</v>
      </c>
      <c r="O59" s="26">
        <v>1</v>
      </c>
      <c r="P59" s="26"/>
      <c r="Q59" s="26"/>
      <c r="R59" s="26"/>
      <c r="S59" s="26"/>
      <c r="T59" s="26"/>
      <c r="U59" s="26"/>
      <c r="V59" s="226">
        <f t="shared" si="1"/>
        <v>122</v>
      </c>
      <c r="W59" s="26">
        <v>81</v>
      </c>
      <c r="X59" s="227">
        <v>26.58</v>
      </c>
      <c r="Y59" s="221">
        <f t="shared" si="7"/>
        <v>54.42</v>
      </c>
      <c r="Z59" s="222">
        <f t="shared" si="3"/>
        <v>317.42</v>
      </c>
      <c r="AA59" s="223">
        <f t="shared" si="8"/>
        <v>44</v>
      </c>
      <c r="AB59" s="49" t="str">
        <f t="shared" si="5"/>
        <v>I.</v>
      </c>
      <c r="AC59" s="49" t="str">
        <f t="shared" si="6"/>
        <v>III.</v>
      </c>
    </row>
    <row r="60" spans="1:29" ht="15" customHeight="1" x14ac:dyDescent="0.25">
      <c r="A60" s="232" t="s">
        <v>211</v>
      </c>
      <c r="B60" s="232" t="s">
        <v>195</v>
      </c>
      <c r="C60" s="26">
        <v>10</v>
      </c>
      <c r="D60" s="26">
        <v>5</v>
      </c>
      <c r="E60" s="26"/>
      <c r="F60" s="26"/>
      <c r="G60" s="26"/>
      <c r="H60" s="26"/>
      <c r="I60" s="26"/>
      <c r="J60" s="225">
        <f t="shared" si="0"/>
        <v>145</v>
      </c>
      <c r="K60" s="26">
        <v>1</v>
      </c>
      <c r="L60" s="26">
        <v>6</v>
      </c>
      <c r="M60" s="26">
        <v>5</v>
      </c>
      <c r="N60" s="26">
        <v>2</v>
      </c>
      <c r="O60" s="26"/>
      <c r="P60" s="26">
        <v>1</v>
      </c>
      <c r="Q60" s="26"/>
      <c r="R60" s="26"/>
      <c r="S60" s="26"/>
      <c r="T60" s="26"/>
      <c r="U60" s="26"/>
      <c r="V60" s="226">
        <f t="shared" si="1"/>
        <v>123</v>
      </c>
      <c r="W60" s="26">
        <v>74</v>
      </c>
      <c r="X60" s="227">
        <v>24.7</v>
      </c>
      <c r="Y60" s="221">
        <f t="shared" si="7"/>
        <v>49.3</v>
      </c>
      <c r="Z60" s="222">
        <f t="shared" si="3"/>
        <v>317.3</v>
      </c>
      <c r="AA60" s="223">
        <f t="shared" si="8"/>
        <v>45</v>
      </c>
      <c r="AB60" s="49" t="str">
        <f t="shared" si="5"/>
        <v>I.</v>
      </c>
      <c r="AC60" s="49" t="str">
        <f t="shared" si="6"/>
        <v>III.</v>
      </c>
    </row>
    <row r="61" spans="1:29" ht="15" customHeight="1" x14ac:dyDescent="0.25">
      <c r="A61" s="224" t="s">
        <v>61</v>
      </c>
      <c r="B61" s="224" t="s">
        <v>62</v>
      </c>
      <c r="C61" s="26">
        <v>8</v>
      </c>
      <c r="D61" s="26">
        <v>7</v>
      </c>
      <c r="E61" s="26"/>
      <c r="F61" s="26"/>
      <c r="G61" s="26"/>
      <c r="H61" s="26"/>
      <c r="I61" s="26"/>
      <c r="J61" s="225">
        <f t="shared" si="0"/>
        <v>143</v>
      </c>
      <c r="K61" s="26">
        <v>3</v>
      </c>
      <c r="L61" s="26">
        <v>4</v>
      </c>
      <c r="M61" s="26">
        <v>5</v>
      </c>
      <c r="N61" s="26">
        <v>2</v>
      </c>
      <c r="O61" s="26">
        <v>1</v>
      </c>
      <c r="P61" s="26"/>
      <c r="Q61" s="26"/>
      <c r="R61" s="26"/>
      <c r="S61" s="26"/>
      <c r="T61" s="26"/>
      <c r="U61" s="26"/>
      <c r="V61" s="226">
        <f t="shared" si="1"/>
        <v>126</v>
      </c>
      <c r="W61" s="26">
        <v>67</v>
      </c>
      <c r="X61" s="227">
        <v>19.28</v>
      </c>
      <c r="Y61" s="221">
        <f t="shared" si="7"/>
        <v>47.72</v>
      </c>
      <c r="Z61" s="222">
        <f t="shared" si="3"/>
        <v>316.72000000000003</v>
      </c>
      <c r="AA61" s="223">
        <f t="shared" si="8"/>
        <v>46</v>
      </c>
      <c r="AB61" s="49" t="str">
        <f t="shared" si="5"/>
        <v>I.</v>
      </c>
      <c r="AC61" s="49" t="str">
        <f t="shared" si="6"/>
        <v>II.</v>
      </c>
    </row>
    <row r="62" spans="1:29" ht="15" customHeight="1" x14ac:dyDescent="0.25">
      <c r="A62" s="232" t="s">
        <v>134</v>
      </c>
      <c r="B62" s="232" t="s">
        <v>135</v>
      </c>
      <c r="C62" s="26">
        <v>13</v>
      </c>
      <c r="D62" s="26">
        <v>2</v>
      </c>
      <c r="E62" s="26"/>
      <c r="F62" s="26"/>
      <c r="G62" s="26"/>
      <c r="H62" s="26"/>
      <c r="I62" s="26"/>
      <c r="J62" s="225">
        <f t="shared" si="0"/>
        <v>148</v>
      </c>
      <c r="K62" s="26">
        <v>5</v>
      </c>
      <c r="L62" s="26">
        <v>7</v>
      </c>
      <c r="M62" s="26">
        <v>2</v>
      </c>
      <c r="N62" s="26">
        <v>1</v>
      </c>
      <c r="O62" s="26"/>
      <c r="P62" s="26"/>
      <c r="Q62" s="26"/>
      <c r="R62" s="26"/>
      <c r="S62" s="26"/>
      <c r="T62" s="26"/>
      <c r="U62" s="26"/>
      <c r="V62" s="226">
        <f t="shared" si="1"/>
        <v>136</v>
      </c>
      <c r="W62" s="26">
        <v>53</v>
      </c>
      <c r="X62" s="227">
        <v>20.34</v>
      </c>
      <c r="Y62" s="221">
        <f t="shared" si="7"/>
        <v>32.659999999999997</v>
      </c>
      <c r="Z62" s="222">
        <f t="shared" si="3"/>
        <v>316.65999999999997</v>
      </c>
      <c r="AA62" s="223">
        <f t="shared" si="8"/>
        <v>47</v>
      </c>
      <c r="AB62" s="49" t="str">
        <f t="shared" si="5"/>
        <v>M</v>
      </c>
      <c r="AC62" s="49" t="str">
        <f t="shared" si="6"/>
        <v>I.</v>
      </c>
    </row>
    <row r="63" spans="1:29" ht="15" customHeight="1" x14ac:dyDescent="0.25">
      <c r="A63" s="217" t="s">
        <v>412</v>
      </c>
      <c r="B63" s="217" t="s">
        <v>282</v>
      </c>
      <c r="C63" s="76">
        <v>8</v>
      </c>
      <c r="D63" s="76">
        <v>7</v>
      </c>
      <c r="E63" s="76"/>
      <c r="F63" s="76"/>
      <c r="G63" s="76"/>
      <c r="H63" s="76"/>
      <c r="I63" s="76"/>
      <c r="J63" s="218">
        <f t="shared" si="0"/>
        <v>143</v>
      </c>
      <c r="K63" s="76">
        <v>5</v>
      </c>
      <c r="L63" s="76">
        <v>5</v>
      </c>
      <c r="M63" s="76">
        <v>5</v>
      </c>
      <c r="N63" s="76"/>
      <c r="O63" s="76"/>
      <c r="P63" s="76"/>
      <c r="Q63" s="76"/>
      <c r="R63" s="76"/>
      <c r="S63" s="76"/>
      <c r="T63" s="76"/>
      <c r="U63" s="76"/>
      <c r="V63" s="226">
        <f t="shared" si="1"/>
        <v>135</v>
      </c>
      <c r="W63" s="76">
        <f>9+9+9+9+8+7+2+1</f>
        <v>54</v>
      </c>
      <c r="X63" s="220">
        <v>16.79</v>
      </c>
      <c r="Y63" s="221">
        <f t="shared" si="7"/>
        <v>37.21</v>
      </c>
      <c r="Z63" s="222">
        <f t="shared" si="3"/>
        <v>315.20999999999998</v>
      </c>
      <c r="AA63" s="223">
        <f t="shared" si="8"/>
        <v>48</v>
      </c>
      <c r="AB63" s="49" t="str">
        <f t="shared" si="5"/>
        <v>I.</v>
      </c>
      <c r="AC63" s="49" t="str">
        <f t="shared" si="6"/>
        <v>I.</v>
      </c>
    </row>
    <row r="64" spans="1:29" ht="15" customHeight="1" x14ac:dyDescent="0.25">
      <c r="A64" s="224" t="s">
        <v>63</v>
      </c>
      <c r="B64" s="224" t="s">
        <v>60</v>
      </c>
      <c r="C64" s="26">
        <v>10</v>
      </c>
      <c r="D64" s="26">
        <v>2</v>
      </c>
      <c r="E64" s="26">
        <v>3</v>
      </c>
      <c r="F64" s="26"/>
      <c r="G64" s="26"/>
      <c r="H64" s="26"/>
      <c r="I64" s="26"/>
      <c r="J64" s="225">
        <f t="shared" si="0"/>
        <v>142</v>
      </c>
      <c r="K64" s="26">
        <v>2</v>
      </c>
      <c r="L64" s="26">
        <v>5</v>
      </c>
      <c r="M64" s="26">
        <v>4</v>
      </c>
      <c r="N64" s="26"/>
      <c r="O64" s="26">
        <v>3</v>
      </c>
      <c r="P64" s="26"/>
      <c r="Q64" s="26"/>
      <c r="R64" s="26"/>
      <c r="S64" s="26">
        <v>1</v>
      </c>
      <c r="T64" s="26"/>
      <c r="U64" s="26"/>
      <c r="V64" s="226">
        <f t="shared" si="1"/>
        <v>117</v>
      </c>
      <c r="W64" s="26">
        <v>72</v>
      </c>
      <c r="X64" s="227">
        <v>16.239999999999998</v>
      </c>
      <c r="Y64" s="221">
        <f t="shared" si="7"/>
        <v>55.760000000000005</v>
      </c>
      <c r="Z64" s="222">
        <f t="shared" si="3"/>
        <v>314.76</v>
      </c>
      <c r="AA64" s="223">
        <f t="shared" si="8"/>
        <v>49</v>
      </c>
      <c r="AB64" s="49" t="str">
        <f t="shared" si="5"/>
        <v>I.</v>
      </c>
      <c r="AC64" s="49" t="str">
        <f t="shared" si="6"/>
        <v>III.</v>
      </c>
    </row>
    <row r="65" spans="1:29" ht="15" customHeight="1" x14ac:dyDescent="0.25">
      <c r="A65" s="224" t="s">
        <v>64</v>
      </c>
      <c r="B65" s="224" t="s">
        <v>62</v>
      </c>
      <c r="C65" s="26">
        <v>8</v>
      </c>
      <c r="D65" s="26">
        <v>4</v>
      </c>
      <c r="E65" s="26">
        <v>3</v>
      </c>
      <c r="F65" s="26"/>
      <c r="G65" s="26"/>
      <c r="H65" s="26"/>
      <c r="I65" s="26"/>
      <c r="J65" s="225">
        <f t="shared" si="0"/>
        <v>140</v>
      </c>
      <c r="K65" s="26">
        <v>8</v>
      </c>
      <c r="L65" s="26">
        <v>4</v>
      </c>
      <c r="M65" s="26">
        <v>2</v>
      </c>
      <c r="N65" s="26"/>
      <c r="O65" s="26"/>
      <c r="P65" s="26"/>
      <c r="Q65" s="26"/>
      <c r="R65" s="26">
        <v>1</v>
      </c>
      <c r="S65" s="26"/>
      <c r="T65" s="26"/>
      <c r="U65" s="26"/>
      <c r="V65" s="226">
        <f t="shared" si="1"/>
        <v>135</v>
      </c>
      <c r="W65" s="26">
        <v>58</v>
      </c>
      <c r="X65" s="227">
        <v>18.579999999999998</v>
      </c>
      <c r="Y65" s="221">
        <f t="shared" si="7"/>
        <v>39.42</v>
      </c>
      <c r="Z65" s="222">
        <f t="shared" si="3"/>
        <v>314.42</v>
      </c>
      <c r="AA65" s="223">
        <f t="shared" si="8"/>
        <v>50</v>
      </c>
      <c r="AB65" s="49" t="str">
        <f t="shared" si="5"/>
        <v>I.</v>
      </c>
      <c r="AC65" s="49" t="str">
        <f t="shared" si="6"/>
        <v>I.</v>
      </c>
    </row>
    <row r="66" spans="1:29" ht="15" customHeight="1" x14ac:dyDescent="0.25">
      <c r="A66" s="224" t="s">
        <v>330</v>
      </c>
      <c r="B66" s="224" t="s">
        <v>331</v>
      </c>
      <c r="C66" s="26">
        <v>8</v>
      </c>
      <c r="D66" s="26">
        <v>7</v>
      </c>
      <c r="E66" s="26"/>
      <c r="F66" s="26"/>
      <c r="G66" s="26"/>
      <c r="H66" s="26"/>
      <c r="I66" s="26"/>
      <c r="J66" s="233">
        <f t="shared" si="0"/>
        <v>143</v>
      </c>
      <c r="K66" s="26">
        <v>2</v>
      </c>
      <c r="L66" s="26">
        <v>8</v>
      </c>
      <c r="M66" s="26">
        <v>3</v>
      </c>
      <c r="N66" s="26">
        <v>1</v>
      </c>
      <c r="O66" s="26">
        <v>1</v>
      </c>
      <c r="P66" s="26"/>
      <c r="Q66" s="26"/>
      <c r="R66" s="26"/>
      <c r="S66" s="26"/>
      <c r="T66" s="26"/>
      <c r="U66" s="26"/>
      <c r="V66" s="234">
        <f t="shared" si="1"/>
        <v>129</v>
      </c>
      <c r="W66" s="26">
        <v>57</v>
      </c>
      <c r="X66" s="227">
        <v>14.6</v>
      </c>
      <c r="Y66" s="238">
        <f t="shared" si="7"/>
        <v>42.4</v>
      </c>
      <c r="Z66" s="239">
        <f t="shared" si="3"/>
        <v>314.39999999999998</v>
      </c>
      <c r="AA66" s="237">
        <f t="shared" si="8"/>
        <v>51</v>
      </c>
      <c r="AB66" s="49" t="str">
        <f t="shared" si="5"/>
        <v>I.</v>
      </c>
      <c r="AC66" s="49" t="str">
        <f t="shared" si="6"/>
        <v>II.</v>
      </c>
    </row>
    <row r="67" spans="1:29" ht="15" customHeight="1" x14ac:dyDescent="0.25">
      <c r="A67" s="224" t="s">
        <v>394</v>
      </c>
      <c r="B67" s="224" t="s">
        <v>388</v>
      </c>
      <c r="C67" s="26">
        <v>11</v>
      </c>
      <c r="D67" s="26">
        <v>3</v>
      </c>
      <c r="E67" s="26">
        <v>1</v>
      </c>
      <c r="F67" s="26"/>
      <c r="G67" s="26"/>
      <c r="H67" s="26"/>
      <c r="I67" s="26"/>
      <c r="J67" s="225">
        <f t="shared" si="0"/>
        <v>145</v>
      </c>
      <c r="K67" s="26">
        <v>3</v>
      </c>
      <c r="L67" s="26">
        <v>5</v>
      </c>
      <c r="M67" s="26">
        <v>3</v>
      </c>
      <c r="N67" s="26">
        <v>3</v>
      </c>
      <c r="O67" s="26">
        <v>1</v>
      </c>
      <c r="P67" s="26"/>
      <c r="Q67" s="26"/>
      <c r="R67" s="26"/>
      <c r="S67" s="26"/>
      <c r="T67" s="26"/>
      <c r="U67" s="26"/>
      <c r="V67" s="226">
        <f t="shared" si="1"/>
        <v>126</v>
      </c>
      <c r="W67" s="26">
        <v>68</v>
      </c>
      <c r="X67" s="227">
        <v>24.74</v>
      </c>
      <c r="Y67" s="221">
        <f t="shared" si="7"/>
        <v>43.260000000000005</v>
      </c>
      <c r="Z67" s="222">
        <f t="shared" si="3"/>
        <v>314.26</v>
      </c>
      <c r="AA67" s="223">
        <f t="shared" si="8"/>
        <v>52</v>
      </c>
      <c r="AB67" s="49" t="str">
        <f t="shared" si="5"/>
        <v>I.</v>
      </c>
      <c r="AC67" s="49" t="str">
        <f t="shared" si="6"/>
        <v>II.</v>
      </c>
    </row>
    <row r="68" spans="1:29" ht="15" customHeight="1" x14ac:dyDescent="0.25">
      <c r="A68" s="224" t="s">
        <v>400</v>
      </c>
      <c r="B68" s="224" t="s">
        <v>391</v>
      </c>
      <c r="C68" s="26">
        <v>8</v>
      </c>
      <c r="D68" s="26">
        <v>6</v>
      </c>
      <c r="E68" s="26">
        <v>1</v>
      </c>
      <c r="F68" s="26"/>
      <c r="G68" s="26"/>
      <c r="H68" s="26"/>
      <c r="I68" s="26"/>
      <c r="J68" s="225">
        <f t="shared" si="0"/>
        <v>142</v>
      </c>
      <c r="K68" s="26">
        <v>6</v>
      </c>
      <c r="L68" s="26">
        <v>5</v>
      </c>
      <c r="M68" s="26">
        <v>2</v>
      </c>
      <c r="N68" s="26">
        <v>1</v>
      </c>
      <c r="O68" s="26"/>
      <c r="P68" s="26">
        <v>1</v>
      </c>
      <c r="Q68" s="26"/>
      <c r="R68" s="26"/>
      <c r="S68" s="26"/>
      <c r="T68" s="26"/>
      <c r="U68" s="26"/>
      <c r="V68" s="226">
        <f t="shared" si="1"/>
        <v>133</v>
      </c>
      <c r="W68" s="26">
        <v>64</v>
      </c>
      <c r="X68" s="227">
        <v>24.84</v>
      </c>
      <c r="Y68" s="221">
        <f t="shared" si="7"/>
        <v>39.159999999999997</v>
      </c>
      <c r="Z68" s="222">
        <f t="shared" si="3"/>
        <v>314.15999999999997</v>
      </c>
      <c r="AA68" s="223">
        <f t="shared" si="8"/>
        <v>53</v>
      </c>
      <c r="AB68" s="49" t="str">
        <f t="shared" si="5"/>
        <v>I.</v>
      </c>
      <c r="AC68" s="49" t="str">
        <f t="shared" si="6"/>
        <v>I.</v>
      </c>
    </row>
    <row r="69" spans="1:29" ht="15" customHeight="1" x14ac:dyDescent="0.25">
      <c r="A69" s="224" t="s">
        <v>365</v>
      </c>
      <c r="B69" s="224" t="s">
        <v>366</v>
      </c>
      <c r="C69" s="26">
        <v>7</v>
      </c>
      <c r="D69" s="26">
        <v>8</v>
      </c>
      <c r="E69" s="26"/>
      <c r="F69" s="26"/>
      <c r="G69" s="26"/>
      <c r="H69" s="26"/>
      <c r="I69" s="26"/>
      <c r="J69" s="225">
        <f t="shared" si="0"/>
        <v>142</v>
      </c>
      <c r="K69" s="26">
        <v>6</v>
      </c>
      <c r="L69" s="26">
        <v>4</v>
      </c>
      <c r="M69" s="26">
        <v>1</v>
      </c>
      <c r="N69" s="26">
        <v>2</v>
      </c>
      <c r="O69" s="26">
        <v>2</v>
      </c>
      <c r="P69" s="26"/>
      <c r="Q69" s="26"/>
      <c r="R69" s="26"/>
      <c r="S69" s="26"/>
      <c r="T69" s="26"/>
      <c r="U69" s="26"/>
      <c r="V69" s="226">
        <f t="shared" si="1"/>
        <v>130</v>
      </c>
      <c r="W69" s="26">
        <v>59</v>
      </c>
      <c r="X69" s="227">
        <v>17.670000000000002</v>
      </c>
      <c r="Y69" s="221">
        <f t="shared" si="7"/>
        <v>41.33</v>
      </c>
      <c r="Z69" s="222">
        <f t="shared" si="3"/>
        <v>313.33</v>
      </c>
      <c r="AA69" s="223">
        <f t="shared" si="8"/>
        <v>54</v>
      </c>
      <c r="AB69" s="49" t="str">
        <f t="shared" si="5"/>
        <v>I.</v>
      </c>
      <c r="AC69" s="49" t="str">
        <f t="shared" si="6"/>
        <v>II.</v>
      </c>
    </row>
    <row r="70" spans="1:29" ht="15" customHeight="1" x14ac:dyDescent="0.25">
      <c r="A70" s="217" t="s">
        <v>283</v>
      </c>
      <c r="B70" s="217" t="s">
        <v>280</v>
      </c>
      <c r="C70" s="76">
        <v>8</v>
      </c>
      <c r="D70" s="76">
        <v>7</v>
      </c>
      <c r="E70" s="76"/>
      <c r="F70" s="76"/>
      <c r="G70" s="76"/>
      <c r="H70" s="76"/>
      <c r="I70" s="76"/>
      <c r="J70" s="218">
        <f t="shared" si="0"/>
        <v>143</v>
      </c>
      <c r="K70" s="76">
        <v>2</v>
      </c>
      <c r="L70" s="76">
        <v>4</v>
      </c>
      <c r="M70" s="76">
        <v>4</v>
      </c>
      <c r="N70" s="76">
        <v>2</v>
      </c>
      <c r="O70" s="76">
        <v>2</v>
      </c>
      <c r="P70" s="76"/>
      <c r="Q70" s="76">
        <v>1</v>
      </c>
      <c r="R70" s="76"/>
      <c r="S70" s="76"/>
      <c r="T70" s="76"/>
      <c r="U70" s="76"/>
      <c r="V70" s="226">
        <f t="shared" si="1"/>
        <v>118</v>
      </c>
      <c r="W70" s="76">
        <f>9+9+9+8+8+6+5+5+5+5</f>
        <v>69</v>
      </c>
      <c r="X70" s="220">
        <v>17.86</v>
      </c>
      <c r="Y70" s="221">
        <f t="shared" si="7"/>
        <v>51.14</v>
      </c>
      <c r="Z70" s="222">
        <f t="shared" si="3"/>
        <v>312.14</v>
      </c>
      <c r="AA70" s="223">
        <f t="shared" si="8"/>
        <v>55</v>
      </c>
      <c r="AB70" s="49" t="str">
        <f t="shared" si="5"/>
        <v>I.</v>
      </c>
      <c r="AC70" s="49" t="str">
        <f t="shared" si="6"/>
        <v>III.</v>
      </c>
    </row>
    <row r="71" spans="1:29" ht="15" customHeight="1" x14ac:dyDescent="0.25">
      <c r="A71" s="232" t="s">
        <v>207</v>
      </c>
      <c r="B71" s="232" t="s">
        <v>195</v>
      </c>
      <c r="C71" s="26">
        <v>7</v>
      </c>
      <c r="D71" s="26">
        <v>7</v>
      </c>
      <c r="E71" s="26">
        <v>1</v>
      </c>
      <c r="F71" s="26"/>
      <c r="G71" s="26"/>
      <c r="H71" s="26"/>
      <c r="I71" s="26"/>
      <c r="J71" s="225">
        <f t="shared" si="0"/>
        <v>141</v>
      </c>
      <c r="K71" s="26">
        <v>4</v>
      </c>
      <c r="L71" s="26">
        <v>4</v>
      </c>
      <c r="M71" s="26">
        <v>1</v>
      </c>
      <c r="N71" s="26">
        <v>4</v>
      </c>
      <c r="O71" s="26">
        <v>1</v>
      </c>
      <c r="P71" s="26">
        <v>1</v>
      </c>
      <c r="Q71" s="26"/>
      <c r="R71" s="26"/>
      <c r="S71" s="26"/>
      <c r="T71" s="26"/>
      <c r="U71" s="26"/>
      <c r="V71" s="226">
        <f t="shared" si="1"/>
        <v>123</v>
      </c>
      <c r="W71" s="26">
        <v>61</v>
      </c>
      <c r="X71" s="227">
        <v>13.05</v>
      </c>
      <c r="Y71" s="221">
        <f t="shared" si="7"/>
        <v>47.95</v>
      </c>
      <c r="Z71" s="222">
        <f t="shared" si="3"/>
        <v>311.95</v>
      </c>
      <c r="AA71" s="223">
        <f t="shared" si="8"/>
        <v>56</v>
      </c>
      <c r="AB71" s="49" t="str">
        <f t="shared" si="5"/>
        <v>I.</v>
      </c>
      <c r="AC71" s="49" t="str">
        <f t="shared" si="6"/>
        <v>III.</v>
      </c>
    </row>
    <row r="72" spans="1:29" ht="15" customHeight="1" x14ac:dyDescent="0.25">
      <c r="A72" s="232" t="s">
        <v>138</v>
      </c>
      <c r="B72" s="232" t="s">
        <v>101</v>
      </c>
      <c r="C72" s="26">
        <v>1</v>
      </c>
      <c r="D72" s="26">
        <v>6</v>
      </c>
      <c r="E72" s="26">
        <v>3</v>
      </c>
      <c r="F72" s="26">
        <v>5</v>
      </c>
      <c r="G72" s="26"/>
      <c r="H72" s="26"/>
      <c r="I72" s="26"/>
      <c r="J72" s="225">
        <f t="shared" si="0"/>
        <v>123</v>
      </c>
      <c r="K72" s="26">
        <v>3</v>
      </c>
      <c r="L72" s="26">
        <v>4</v>
      </c>
      <c r="M72" s="26">
        <v>4</v>
      </c>
      <c r="N72" s="26">
        <v>1</v>
      </c>
      <c r="O72" s="26">
        <v>2</v>
      </c>
      <c r="P72" s="26">
        <v>1</v>
      </c>
      <c r="Q72" s="26"/>
      <c r="R72" s="26"/>
      <c r="S72" s="26"/>
      <c r="T72" s="26"/>
      <c r="U72" s="26"/>
      <c r="V72" s="226">
        <f t="shared" si="1"/>
        <v>122</v>
      </c>
      <c r="W72" s="26">
        <v>76</v>
      </c>
      <c r="X72" s="227">
        <v>9.4</v>
      </c>
      <c r="Y72" s="221">
        <f t="shared" si="7"/>
        <v>66.599999999999994</v>
      </c>
      <c r="Z72" s="222">
        <f t="shared" si="3"/>
        <v>311.60000000000002</v>
      </c>
      <c r="AA72" s="223">
        <f t="shared" si="8"/>
        <v>57</v>
      </c>
      <c r="AB72" s="49" t="str">
        <f t="shared" si="5"/>
        <v xml:space="preserve"> </v>
      </c>
      <c r="AC72" s="49" t="str">
        <f t="shared" si="6"/>
        <v>III.</v>
      </c>
    </row>
    <row r="73" spans="1:29" ht="15" customHeight="1" x14ac:dyDescent="0.25">
      <c r="A73" s="217" t="s">
        <v>284</v>
      </c>
      <c r="B73" s="217" t="s">
        <v>280</v>
      </c>
      <c r="C73" s="76">
        <v>6</v>
      </c>
      <c r="D73" s="76">
        <v>8</v>
      </c>
      <c r="E73" s="76">
        <v>1</v>
      </c>
      <c r="F73" s="76"/>
      <c r="G73" s="76"/>
      <c r="H73" s="76"/>
      <c r="I73" s="76"/>
      <c r="J73" s="218">
        <f t="shared" si="0"/>
        <v>140</v>
      </c>
      <c r="K73" s="76">
        <v>4</v>
      </c>
      <c r="L73" s="76">
        <v>4</v>
      </c>
      <c r="M73" s="76">
        <v>4</v>
      </c>
      <c r="N73" s="76">
        <v>2</v>
      </c>
      <c r="O73" s="76"/>
      <c r="P73" s="76"/>
      <c r="Q73" s="76"/>
      <c r="R73" s="76">
        <v>1</v>
      </c>
      <c r="S73" s="76"/>
      <c r="T73" s="76"/>
      <c r="U73" s="76"/>
      <c r="V73" s="226">
        <f t="shared" si="1"/>
        <v>125</v>
      </c>
      <c r="W73" s="76">
        <f>10+8+8+8+8+6+6+5+5+1</f>
        <v>65</v>
      </c>
      <c r="X73" s="220">
        <v>18.45</v>
      </c>
      <c r="Y73" s="221">
        <f t="shared" si="7"/>
        <v>46.55</v>
      </c>
      <c r="Z73" s="222">
        <f t="shared" si="3"/>
        <v>311.55</v>
      </c>
      <c r="AA73" s="223">
        <f t="shared" si="8"/>
        <v>58</v>
      </c>
      <c r="AB73" s="49" t="str">
        <f t="shared" si="5"/>
        <v>I.</v>
      </c>
      <c r="AC73" s="49" t="str">
        <f t="shared" si="6"/>
        <v>II.</v>
      </c>
    </row>
    <row r="74" spans="1:29" ht="15" customHeight="1" x14ac:dyDescent="0.25">
      <c r="A74" s="232" t="s">
        <v>213</v>
      </c>
      <c r="B74" s="232" t="s">
        <v>195</v>
      </c>
      <c r="C74" s="26">
        <v>10</v>
      </c>
      <c r="D74" s="26">
        <v>4</v>
      </c>
      <c r="E74" s="26"/>
      <c r="F74" s="26"/>
      <c r="G74" s="26">
        <v>1</v>
      </c>
      <c r="H74" s="26"/>
      <c r="I74" s="26"/>
      <c r="J74" s="225">
        <f t="shared" ref="J74:J130" si="9">IF(SUM(C74:I74)=0,0,IF(SUM(C74:I74)&lt;15,"CHYBÍ",IF(SUM(C74:I74)&gt;15,"MOC",IF(SUM(C74:I74)=15,SUM(C74*10+D74*9+E74*8+F74*7+G74*6+H74*5)))))</f>
        <v>142</v>
      </c>
      <c r="K74" s="26">
        <v>2</v>
      </c>
      <c r="L74" s="26">
        <v>5</v>
      </c>
      <c r="M74" s="26">
        <v>3</v>
      </c>
      <c r="N74" s="26">
        <v>3</v>
      </c>
      <c r="O74" s="26">
        <v>1</v>
      </c>
      <c r="P74" s="26">
        <v>1</v>
      </c>
      <c r="Q74" s="26"/>
      <c r="R74" s="26"/>
      <c r="S74" s="26"/>
      <c r="T74" s="26"/>
      <c r="U74" s="26"/>
      <c r="V74" s="226">
        <f t="shared" ref="V74:V130" si="10">IF(SUM(K74:U74)=0,0,IF(SUM(K74:U74)&lt;15,"CHYBÍ",IF(SUM(K74:U74)=15,SUM(K74*10+L74*9+M74*8+N74*7+O74*6+P74*5+Q74*4+R74*3+S74*2+T74*1,IF(SUM(K74:U74)&gt;15,"MOC")))))</f>
        <v>121</v>
      </c>
      <c r="W74" s="26">
        <v>61</v>
      </c>
      <c r="X74" s="227">
        <v>13.01</v>
      </c>
      <c r="Y74" s="221">
        <f t="shared" ref="Y74:Y103" si="11">SUM(W74-X74)</f>
        <v>47.99</v>
      </c>
      <c r="Z74" s="222">
        <f t="shared" ref="Z74:Z130" si="12">SUM(J74+V74+Y74)</f>
        <v>310.99</v>
      </c>
      <c r="AA74" s="223">
        <f t="shared" si="8"/>
        <v>59</v>
      </c>
      <c r="AB74" s="49" t="str">
        <f t="shared" ref="AB74:AB130" si="13">IF(AND(J74&gt;=146,J74&lt;=150),"M",IF(AND(J74&gt;=140,J74&lt;=145),"I.",IF(AND(J74&gt;=130,J74&lt;=139),"II.",IF(AND(J74&gt;=125,J74&lt;=133),"III."," "))))</f>
        <v>I.</v>
      </c>
      <c r="AC74" s="49" t="str">
        <f t="shared" ref="AC74:AC130" si="14">IF(AND(V74&gt;=137,V74&lt;=150),"M",IF(AND(V74&gt;=131,V74&lt;=136),"I.",IF(AND(V74&gt;=125,V74&lt;=130),"II.",IF(AND(V74&gt;=116,V74&lt;=124),"III."," "))))</f>
        <v>III.</v>
      </c>
    </row>
    <row r="75" spans="1:29" ht="15" customHeight="1" x14ac:dyDescent="0.25">
      <c r="A75" s="224" t="s">
        <v>105</v>
      </c>
      <c r="B75" s="224" t="s">
        <v>98</v>
      </c>
      <c r="C75" s="26">
        <v>8</v>
      </c>
      <c r="D75" s="26">
        <v>5</v>
      </c>
      <c r="E75" s="26">
        <v>2</v>
      </c>
      <c r="F75" s="26"/>
      <c r="G75" s="26"/>
      <c r="H75" s="26"/>
      <c r="I75" s="26"/>
      <c r="J75" s="225">
        <f t="shared" si="9"/>
        <v>141</v>
      </c>
      <c r="K75" s="26">
        <v>3</v>
      </c>
      <c r="L75" s="26">
        <v>6</v>
      </c>
      <c r="M75" s="26">
        <v>4</v>
      </c>
      <c r="N75" s="26">
        <v>2</v>
      </c>
      <c r="O75" s="26"/>
      <c r="P75" s="26"/>
      <c r="Q75" s="26"/>
      <c r="R75" s="26"/>
      <c r="S75" s="26"/>
      <c r="T75" s="26"/>
      <c r="U75" s="26"/>
      <c r="V75" s="226">
        <f t="shared" si="10"/>
        <v>130</v>
      </c>
      <c r="W75" s="26">
        <v>62</v>
      </c>
      <c r="X75" s="227">
        <v>22.07</v>
      </c>
      <c r="Y75" s="221">
        <f t="shared" si="11"/>
        <v>39.93</v>
      </c>
      <c r="Z75" s="222">
        <f t="shared" si="12"/>
        <v>310.93</v>
      </c>
      <c r="AA75" s="223">
        <f t="shared" si="8"/>
        <v>60</v>
      </c>
      <c r="AB75" s="49" t="str">
        <f t="shared" si="13"/>
        <v>I.</v>
      </c>
      <c r="AC75" s="49" t="str">
        <f t="shared" si="14"/>
        <v>II.</v>
      </c>
    </row>
    <row r="76" spans="1:29" ht="15" customHeight="1" x14ac:dyDescent="0.25">
      <c r="A76" s="49" t="s">
        <v>139</v>
      </c>
      <c r="B76" s="49" t="s">
        <v>140</v>
      </c>
      <c r="C76" s="26">
        <v>8</v>
      </c>
      <c r="D76" s="26">
        <v>7</v>
      </c>
      <c r="E76" s="26"/>
      <c r="F76" s="26"/>
      <c r="G76" s="26"/>
      <c r="H76" s="26"/>
      <c r="I76" s="26"/>
      <c r="J76" s="225">
        <f t="shared" si="9"/>
        <v>143</v>
      </c>
      <c r="K76" s="26">
        <v>2</v>
      </c>
      <c r="L76" s="26">
        <v>3</v>
      </c>
      <c r="M76" s="26">
        <v>4</v>
      </c>
      <c r="N76" s="26">
        <v>4</v>
      </c>
      <c r="O76" s="26"/>
      <c r="P76" s="26">
        <v>1</v>
      </c>
      <c r="Q76" s="26">
        <v>1</v>
      </c>
      <c r="R76" s="26"/>
      <c r="S76" s="26"/>
      <c r="T76" s="26"/>
      <c r="U76" s="26"/>
      <c r="V76" s="226">
        <f t="shared" si="10"/>
        <v>116</v>
      </c>
      <c r="W76" s="26">
        <v>61</v>
      </c>
      <c r="X76" s="227">
        <v>9.73</v>
      </c>
      <c r="Y76" s="221">
        <f t="shared" si="11"/>
        <v>51.269999999999996</v>
      </c>
      <c r="Z76" s="222">
        <f t="shared" si="12"/>
        <v>310.27</v>
      </c>
      <c r="AA76" s="223">
        <f t="shared" si="8"/>
        <v>61</v>
      </c>
      <c r="AB76" s="49" t="str">
        <f t="shared" si="13"/>
        <v>I.</v>
      </c>
      <c r="AC76" s="49" t="str">
        <f t="shared" si="14"/>
        <v>III.</v>
      </c>
    </row>
    <row r="77" spans="1:29" ht="15" customHeight="1" x14ac:dyDescent="0.25">
      <c r="A77" s="224" t="s">
        <v>242</v>
      </c>
      <c r="B77" s="224" t="s">
        <v>232</v>
      </c>
      <c r="C77" s="26">
        <v>11</v>
      </c>
      <c r="D77" s="26">
        <v>4</v>
      </c>
      <c r="E77" s="26"/>
      <c r="F77" s="26"/>
      <c r="G77" s="26"/>
      <c r="H77" s="26"/>
      <c r="I77" s="26"/>
      <c r="J77" s="225">
        <f t="shared" si="9"/>
        <v>146</v>
      </c>
      <c r="K77" s="26">
        <v>1</v>
      </c>
      <c r="L77" s="26">
        <v>10</v>
      </c>
      <c r="M77" s="26">
        <v>4</v>
      </c>
      <c r="N77" s="26"/>
      <c r="O77" s="26"/>
      <c r="P77" s="26"/>
      <c r="Q77" s="26"/>
      <c r="R77" s="26"/>
      <c r="S77" s="26"/>
      <c r="T77" s="26"/>
      <c r="U77" s="26"/>
      <c r="V77" s="226">
        <f t="shared" si="10"/>
        <v>132</v>
      </c>
      <c r="W77" s="26">
        <v>48</v>
      </c>
      <c r="X77" s="227">
        <v>15.81</v>
      </c>
      <c r="Y77" s="221">
        <f t="shared" si="11"/>
        <v>32.19</v>
      </c>
      <c r="Z77" s="222">
        <f t="shared" si="12"/>
        <v>310.19</v>
      </c>
      <c r="AA77" s="223">
        <f t="shared" si="8"/>
        <v>62</v>
      </c>
      <c r="AB77" s="49" t="str">
        <f t="shared" si="13"/>
        <v>M</v>
      </c>
      <c r="AC77" s="49" t="str">
        <f t="shared" si="14"/>
        <v>I.</v>
      </c>
    </row>
    <row r="78" spans="1:29" ht="15" customHeight="1" x14ac:dyDescent="0.25">
      <c r="A78" s="224" t="s">
        <v>106</v>
      </c>
      <c r="B78" s="224" t="s">
        <v>98</v>
      </c>
      <c r="C78" s="26">
        <v>6</v>
      </c>
      <c r="D78" s="26">
        <v>8</v>
      </c>
      <c r="E78" s="26">
        <v>1</v>
      </c>
      <c r="F78" s="26"/>
      <c r="G78" s="26"/>
      <c r="H78" s="26"/>
      <c r="I78" s="26"/>
      <c r="J78" s="225">
        <f t="shared" si="9"/>
        <v>140</v>
      </c>
      <c r="K78" s="26">
        <v>3</v>
      </c>
      <c r="L78" s="26">
        <v>2</v>
      </c>
      <c r="M78" s="26">
        <v>2</v>
      </c>
      <c r="N78" s="26">
        <v>5</v>
      </c>
      <c r="O78" s="26"/>
      <c r="P78" s="26">
        <v>1</v>
      </c>
      <c r="Q78" s="26">
        <v>1</v>
      </c>
      <c r="R78" s="26"/>
      <c r="S78" s="26">
        <v>1</v>
      </c>
      <c r="T78" s="26"/>
      <c r="U78" s="26"/>
      <c r="V78" s="226">
        <f t="shared" si="10"/>
        <v>110</v>
      </c>
      <c r="W78" s="26">
        <v>78</v>
      </c>
      <c r="X78" s="227">
        <v>17.98</v>
      </c>
      <c r="Y78" s="221">
        <f t="shared" si="11"/>
        <v>60.019999999999996</v>
      </c>
      <c r="Z78" s="222">
        <f t="shared" si="12"/>
        <v>310.02</v>
      </c>
      <c r="AA78" s="223">
        <f t="shared" si="8"/>
        <v>63</v>
      </c>
      <c r="AB78" s="49" t="str">
        <f t="shared" si="13"/>
        <v>I.</v>
      </c>
      <c r="AC78" s="49" t="str">
        <f t="shared" si="14"/>
        <v xml:space="preserve"> </v>
      </c>
    </row>
    <row r="79" spans="1:29" ht="15" customHeight="1" x14ac:dyDescent="0.25">
      <c r="A79" s="224" t="s">
        <v>65</v>
      </c>
      <c r="B79" s="224" t="s">
        <v>54</v>
      </c>
      <c r="C79" s="26">
        <v>7</v>
      </c>
      <c r="D79" s="26">
        <v>6</v>
      </c>
      <c r="E79" s="26">
        <v>1</v>
      </c>
      <c r="F79" s="26">
        <v>1</v>
      </c>
      <c r="G79" s="26"/>
      <c r="H79" s="26"/>
      <c r="I79" s="26"/>
      <c r="J79" s="225">
        <f t="shared" si="9"/>
        <v>139</v>
      </c>
      <c r="K79" s="26">
        <v>4</v>
      </c>
      <c r="L79" s="26">
        <v>4</v>
      </c>
      <c r="M79" s="26">
        <v>3</v>
      </c>
      <c r="N79" s="26">
        <v>3</v>
      </c>
      <c r="O79" s="26"/>
      <c r="P79" s="26"/>
      <c r="Q79" s="26"/>
      <c r="R79" s="26"/>
      <c r="S79" s="26">
        <v>1</v>
      </c>
      <c r="T79" s="26"/>
      <c r="U79" s="26"/>
      <c r="V79" s="226">
        <f t="shared" si="10"/>
        <v>123</v>
      </c>
      <c r="W79" s="26">
        <v>62</v>
      </c>
      <c r="X79" s="227">
        <v>13.99</v>
      </c>
      <c r="Y79" s="221">
        <f t="shared" si="11"/>
        <v>48.01</v>
      </c>
      <c r="Z79" s="222">
        <f t="shared" si="12"/>
        <v>310.01</v>
      </c>
      <c r="AA79" s="223">
        <f t="shared" si="8"/>
        <v>64</v>
      </c>
      <c r="AB79" s="49" t="str">
        <f t="shared" si="13"/>
        <v>II.</v>
      </c>
      <c r="AC79" s="49" t="str">
        <f t="shared" si="14"/>
        <v>III.</v>
      </c>
    </row>
    <row r="80" spans="1:29" ht="15" customHeight="1" x14ac:dyDescent="0.25">
      <c r="A80" s="224" t="s">
        <v>367</v>
      </c>
      <c r="B80" s="224" t="s">
        <v>363</v>
      </c>
      <c r="C80" s="26">
        <v>8</v>
      </c>
      <c r="D80" s="26">
        <v>4</v>
      </c>
      <c r="E80" s="26">
        <v>3</v>
      </c>
      <c r="F80" s="26"/>
      <c r="G80" s="26"/>
      <c r="H80" s="26"/>
      <c r="I80" s="158"/>
      <c r="J80" s="225">
        <f t="shared" si="9"/>
        <v>140</v>
      </c>
      <c r="K80" s="26"/>
      <c r="L80" s="26">
        <v>4</v>
      </c>
      <c r="M80" s="26">
        <v>5</v>
      </c>
      <c r="N80" s="26">
        <v>4</v>
      </c>
      <c r="O80" s="26"/>
      <c r="P80" s="26">
        <v>2</v>
      </c>
      <c r="Q80" s="26"/>
      <c r="R80" s="26"/>
      <c r="S80" s="26"/>
      <c r="T80" s="158"/>
      <c r="U80" s="158"/>
      <c r="V80" s="226">
        <f t="shared" si="10"/>
        <v>114</v>
      </c>
      <c r="W80" s="26">
        <v>81</v>
      </c>
      <c r="X80" s="227">
        <v>25.1</v>
      </c>
      <c r="Y80" s="221">
        <f t="shared" si="11"/>
        <v>55.9</v>
      </c>
      <c r="Z80" s="222">
        <f t="shared" si="12"/>
        <v>309.89999999999998</v>
      </c>
      <c r="AA80" s="223">
        <f t="shared" ref="AA80:AA111" si="15">RANK(Z80,$Z$16:$Z$197)</f>
        <v>65</v>
      </c>
      <c r="AB80" s="49" t="str">
        <f t="shared" si="13"/>
        <v>I.</v>
      </c>
      <c r="AC80" s="49" t="str">
        <f t="shared" si="14"/>
        <v xml:space="preserve"> </v>
      </c>
    </row>
    <row r="81" spans="1:29" ht="15" customHeight="1" x14ac:dyDescent="0.25">
      <c r="A81" s="224" t="s">
        <v>332</v>
      </c>
      <c r="B81" s="224" t="s">
        <v>324</v>
      </c>
      <c r="C81" s="26">
        <v>6</v>
      </c>
      <c r="D81" s="26">
        <v>7</v>
      </c>
      <c r="E81" s="26">
        <v>1</v>
      </c>
      <c r="F81" s="26">
        <v>1</v>
      </c>
      <c r="G81" s="26"/>
      <c r="H81" s="26"/>
      <c r="I81" s="26"/>
      <c r="J81" s="233">
        <f t="shared" si="9"/>
        <v>138</v>
      </c>
      <c r="K81" s="26">
        <v>3</v>
      </c>
      <c r="L81" s="26">
        <v>2</v>
      </c>
      <c r="M81" s="26">
        <v>3</v>
      </c>
      <c r="N81" s="26">
        <v>6</v>
      </c>
      <c r="O81" s="26"/>
      <c r="P81" s="26"/>
      <c r="Q81" s="26">
        <v>1</v>
      </c>
      <c r="R81" s="26"/>
      <c r="S81" s="26"/>
      <c r="T81" s="26"/>
      <c r="U81" s="26"/>
      <c r="V81" s="234">
        <f t="shared" si="10"/>
        <v>118</v>
      </c>
      <c r="W81" s="26">
        <v>65</v>
      </c>
      <c r="X81" s="227">
        <v>11.16</v>
      </c>
      <c r="Y81" s="235">
        <f t="shared" si="11"/>
        <v>53.84</v>
      </c>
      <c r="Z81" s="236">
        <f t="shared" si="12"/>
        <v>309.84000000000003</v>
      </c>
      <c r="AA81" s="237">
        <f t="shared" si="15"/>
        <v>66</v>
      </c>
      <c r="AB81" s="49" t="str">
        <f t="shared" si="13"/>
        <v>II.</v>
      </c>
      <c r="AC81" s="49" t="str">
        <f t="shared" si="14"/>
        <v>III.</v>
      </c>
    </row>
    <row r="82" spans="1:29" ht="15" customHeight="1" x14ac:dyDescent="0.25">
      <c r="A82" s="232" t="s">
        <v>141</v>
      </c>
      <c r="B82" s="232" t="s">
        <v>121</v>
      </c>
      <c r="C82" s="26">
        <v>6</v>
      </c>
      <c r="D82" s="26">
        <v>6</v>
      </c>
      <c r="E82" s="26">
        <v>3</v>
      </c>
      <c r="F82" s="26"/>
      <c r="G82" s="26"/>
      <c r="H82" s="26"/>
      <c r="I82" s="26"/>
      <c r="J82" s="225">
        <f t="shared" si="9"/>
        <v>138</v>
      </c>
      <c r="K82" s="26"/>
      <c r="L82" s="26">
        <v>4</v>
      </c>
      <c r="M82" s="26">
        <v>7</v>
      </c>
      <c r="N82" s="26">
        <v>2</v>
      </c>
      <c r="O82" s="26">
        <v>1</v>
      </c>
      <c r="P82" s="26">
        <v>1</v>
      </c>
      <c r="Q82" s="26"/>
      <c r="R82" s="26"/>
      <c r="S82" s="26"/>
      <c r="T82" s="26"/>
      <c r="U82" s="26"/>
      <c r="V82" s="226">
        <f t="shared" si="10"/>
        <v>117</v>
      </c>
      <c r="W82" s="26">
        <v>65</v>
      </c>
      <c r="X82" s="227">
        <v>11.38</v>
      </c>
      <c r="Y82" s="221">
        <f t="shared" si="11"/>
        <v>53.62</v>
      </c>
      <c r="Z82" s="222">
        <f t="shared" si="12"/>
        <v>308.62</v>
      </c>
      <c r="AA82" s="223">
        <f t="shared" si="15"/>
        <v>67</v>
      </c>
      <c r="AB82" s="49" t="str">
        <f t="shared" si="13"/>
        <v>II.</v>
      </c>
      <c r="AC82" s="49" t="str">
        <f t="shared" si="14"/>
        <v>III.</v>
      </c>
    </row>
    <row r="83" spans="1:29" ht="15" customHeight="1" x14ac:dyDescent="0.25">
      <c r="A83" s="232" t="s">
        <v>142</v>
      </c>
      <c r="B83" s="232" t="s">
        <v>128</v>
      </c>
      <c r="C83" s="26">
        <v>8</v>
      </c>
      <c r="D83" s="26">
        <v>4</v>
      </c>
      <c r="E83" s="26">
        <v>2</v>
      </c>
      <c r="F83" s="26"/>
      <c r="G83" s="26"/>
      <c r="H83" s="26"/>
      <c r="I83" s="26">
        <v>1</v>
      </c>
      <c r="J83" s="225">
        <f t="shared" si="9"/>
        <v>132</v>
      </c>
      <c r="K83" s="26">
        <v>2</v>
      </c>
      <c r="L83" s="26">
        <v>6</v>
      </c>
      <c r="M83" s="26">
        <v>3</v>
      </c>
      <c r="N83" s="26">
        <v>3</v>
      </c>
      <c r="O83" s="26">
        <v>1</v>
      </c>
      <c r="P83" s="26"/>
      <c r="Q83" s="26"/>
      <c r="R83" s="26"/>
      <c r="S83" s="26"/>
      <c r="T83" s="26"/>
      <c r="U83" s="26"/>
      <c r="V83" s="226">
        <f t="shared" si="10"/>
        <v>125</v>
      </c>
      <c r="W83" s="26">
        <v>70</v>
      </c>
      <c r="X83" s="227">
        <v>18.649999999999999</v>
      </c>
      <c r="Y83" s="221">
        <f t="shared" si="11"/>
        <v>51.35</v>
      </c>
      <c r="Z83" s="222">
        <f t="shared" si="12"/>
        <v>308.35000000000002</v>
      </c>
      <c r="AA83" s="223">
        <f t="shared" si="15"/>
        <v>68</v>
      </c>
      <c r="AB83" s="49" t="str">
        <f t="shared" si="13"/>
        <v>II.</v>
      </c>
      <c r="AC83" s="49" t="str">
        <f t="shared" si="14"/>
        <v>II.</v>
      </c>
    </row>
    <row r="84" spans="1:29" ht="15" customHeight="1" x14ac:dyDescent="0.25">
      <c r="A84" s="224" t="s">
        <v>66</v>
      </c>
      <c r="B84" s="224" t="s">
        <v>62</v>
      </c>
      <c r="C84" s="26">
        <v>11</v>
      </c>
      <c r="D84" s="26">
        <v>4</v>
      </c>
      <c r="E84" s="26"/>
      <c r="F84" s="26"/>
      <c r="G84" s="26"/>
      <c r="H84" s="26"/>
      <c r="I84" s="26"/>
      <c r="J84" s="225">
        <f t="shared" si="9"/>
        <v>146</v>
      </c>
      <c r="K84" s="26">
        <v>1</v>
      </c>
      <c r="L84" s="26">
        <v>3</v>
      </c>
      <c r="M84" s="26">
        <v>6</v>
      </c>
      <c r="N84" s="26">
        <v>5</v>
      </c>
      <c r="O84" s="26"/>
      <c r="P84" s="26"/>
      <c r="Q84" s="26"/>
      <c r="R84" s="26"/>
      <c r="S84" s="26"/>
      <c r="T84" s="26"/>
      <c r="U84" s="26"/>
      <c r="V84" s="226">
        <f t="shared" si="10"/>
        <v>120</v>
      </c>
      <c r="W84" s="26">
        <v>65</v>
      </c>
      <c r="X84" s="227">
        <v>22.77</v>
      </c>
      <c r="Y84" s="221">
        <f t="shared" si="11"/>
        <v>42.230000000000004</v>
      </c>
      <c r="Z84" s="222">
        <f t="shared" si="12"/>
        <v>308.23</v>
      </c>
      <c r="AA84" s="223">
        <f t="shared" si="15"/>
        <v>69</v>
      </c>
      <c r="AB84" s="49" t="str">
        <f t="shared" si="13"/>
        <v>M</v>
      </c>
      <c r="AC84" s="49" t="str">
        <f t="shared" si="14"/>
        <v>III.</v>
      </c>
    </row>
    <row r="85" spans="1:29" ht="15" customHeight="1" x14ac:dyDescent="0.25">
      <c r="A85" s="224" t="s">
        <v>245</v>
      </c>
      <c r="B85" s="224" t="s">
        <v>236</v>
      </c>
      <c r="C85" s="26">
        <v>11</v>
      </c>
      <c r="D85" s="26">
        <v>4</v>
      </c>
      <c r="E85" s="26"/>
      <c r="F85" s="26"/>
      <c r="G85" s="26"/>
      <c r="H85" s="26"/>
      <c r="I85" s="26"/>
      <c r="J85" s="225">
        <f t="shared" si="9"/>
        <v>146</v>
      </c>
      <c r="K85" s="26">
        <v>4</v>
      </c>
      <c r="L85" s="26">
        <v>5</v>
      </c>
      <c r="M85" s="26">
        <v>1</v>
      </c>
      <c r="N85" s="26">
        <v>3</v>
      </c>
      <c r="O85" s="26">
        <v>2</v>
      </c>
      <c r="P85" s="26"/>
      <c r="Q85" s="26"/>
      <c r="R85" s="26"/>
      <c r="S85" s="26"/>
      <c r="T85" s="26"/>
      <c r="U85" s="26"/>
      <c r="V85" s="226">
        <f t="shared" si="10"/>
        <v>126</v>
      </c>
      <c r="W85" s="26">
        <v>63</v>
      </c>
      <c r="X85" s="227">
        <v>27.28</v>
      </c>
      <c r="Y85" s="221">
        <f t="shared" si="11"/>
        <v>35.72</v>
      </c>
      <c r="Z85" s="222">
        <f t="shared" si="12"/>
        <v>307.72000000000003</v>
      </c>
      <c r="AA85" s="223">
        <f t="shared" si="15"/>
        <v>70</v>
      </c>
      <c r="AB85" s="49" t="str">
        <f t="shared" si="13"/>
        <v>M</v>
      </c>
      <c r="AC85" s="49" t="str">
        <f t="shared" si="14"/>
        <v>II.</v>
      </c>
    </row>
    <row r="86" spans="1:29" ht="15" customHeight="1" x14ac:dyDescent="0.25">
      <c r="A86" s="224" t="s">
        <v>333</v>
      </c>
      <c r="B86" s="224" t="s">
        <v>331</v>
      </c>
      <c r="C86" s="26">
        <v>7</v>
      </c>
      <c r="D86" s="26">
        <v>8</v>
      </c>
      <c r="E86" s="26"/>
      <c r="F86" s="26"/>
      <c r="G86" s="26"/>
      <c r="H86" s="26"/>
      <c r="I86" s="26"/>
      <c r="J86" s="233">
        <f t="shared" si="9"/>
        <v>142</v>
      </c>
      <c r="K86" s="26">
        <v>4</v>
      </c>
      <c r="L86" s="26">
        <v>2</v>
      </c>
      <c r="M86" s="26">
        <v>7</v>
      </c>
      <c r="N86" s="26">
        <v>2</v>
      </c>
      <c r="O86" s="26"/>
      <c r="P86" s="26"/>
      <c r="Q86" s="26"/>
      <c r="R86" s="26"/>
      <c r="S86" s="26"/>
      <c r="T86" s="26"/>
      <c r="U86" s="26"/>
      <c r="V86" s="234">
        <f t="shared" si="10"/>
        <v>128</v>
      </c>
      <c r="W86" s="26">
        <v>58</v>
      </c>
      <c r="X86" s="227">
        <v>20.350000000000001</v>
      </c>
      <c r="Y86" s="235">
        <f t="shared" si="11"/>
        <v>37.65</v>
      </c>
      <c r="Z86" s="236">
        <f t="shared" si="12"/>
        <v>307.64999999999998</v>
      </c>
      <c r="AA86" s="237">
        <f t="shared" si="15"/>
        <v>71</v>
      </c>
      <c r="AB86" s="49" t="str">
        <f t="shared" si="13"/>
        <v>I.</v>
      </c>
      <c r="AC86" s="49" t="str">
        <f t="shared" si="14"/>
        <v>II.</v>
      </c>
    </row>
    <row r="87" spans="1:29" ht="15" customHeight="1" x14ac:dyDescent="0.25">
      <c r="A87" s="224" t="s">
        <v>241</v>
      </c>
      <c r="B87" s="224" t="s">
        <v>232</v>
      </c>
      <c r="C87" s="26">
        <v>7</v>
      </c>
      <c r="D87" s="26">
        <v>4</v>
      </c>
      <c r="E87" s="26">
        <v>3</v>
      </c>
      <c r="F87" s="26">
        <v>1</v>
      </c>
      <c r="G87" s="26"/>
      <c r="H87" s="26"/>
      <c r="I87" s="26"/>
      <c r="J87" s="225">
        <f t="shared" si="9"/>
        <v>137</v>
      </c>
      <c r="K87" s="26">
        <v>2</v>
      </c>
      <c r="L87" s="26">
        <v>6</v>
      </c>
      <c r="M87" s="26">
        <v>2</v>
      </c>
      <c r="N87" s="26">
        <v>4</v>
      </c>
      <c r="O87" s="26"/>
      <c r="P87" s="26"/>
      <c r="Q87" s="26"/>
      <c r="R87" s="26"/>
      <c r="S87" s="26"/>
      <c r="T87" s="26"/>
      <c r="U87" s="26">
        <v>1</v>
      </c>
      <c r="V87" s="226">
        <f t="shared" si="10"/>
        <v>118</v>
      </c>
      <c r="W87" s="26">
        <v>65</v>
      </c>
      <c r="X87" s="227">
        <v>13.26</v>
      </c>
      <c r="Y87" s="221">
        <f t="shared" si="11"/>
        <v>51.74</v>
      </c>
      <c r="Z87" s="222">
        <f t="shared" si="12"/>
        <v>306.74</v>
      </c>
      <c r="AA87" s="223">
        <f t="shared" si="15"/>
        <v>72</v>
      </c>
      <c r="AB87" s="49" t="str">
        <f t="shared" si="13"/>
        <v>II.</v>
      </c>
      <c r="AC87" s="49" t="str">
        <f t="shared" si="14"/>
        <v>III.</v>
      </c>
    </row>
    <row r="88" spans="1:29" ht="15" customHeight="1" x14ac:dyDescent="0.25">
      <c r="A88" s="232" t="s">
        <v>143</v>
      </c>
      <c r="B88" s="232" t="s">
        <v>121</v>
      </c>
      <c r="C88" s="26">
        <v>5</v>
      </c>
      <c r="D88" s="26">
        <v>9</v>
      </c>
      <c r="E88" s="26">
        <v>1</v>
      </c>
      <c r="F88" s="26"/>
      <c r="G88" s="26"/>
      <c r="H88" s="26"/>
      <c r="I88" s="26"/>
      <c r="J88" s="225">
        <f t="shared" si="9"/>
        <v>139</v>
      </c>
      <c r="K88" s="26">
        <v>3</v>
      </c>
      <c r="L88" s="26">
        <v>3</v>
      </c>
      <c r="M88" s="26">
        <v>5</v>
      </c>
      <c r="N88" s="26">
        <v>3</v>
      </c>
      <c r="O88" s="26"/>
      <c r="P88" s="26"/>
      <c r="Q88" s="26">
        <v>1</v>
      </c>
      <c r="R88" s="26"/>
      <c r="S88" s="26"/>
      <c r="T88" s="26"/>
      <c r="U88" s="26"/>
      <c r="V88" s="226">
        <f t="shared" si="10"/>
        <v>122</v>
      </c>
      <c r="W88" s="26">
        <v>56</v>
      </c>
      <c r="X88" s="227">
        <v>10.6</v>
      </c>
      <c r="Y88" s="221">
        <f t="shared" si="11"/>
        <v>45.4</v>
      </c>
      <c r="Z88" s="222">
        <f t="shared" si="12"/>
        <v>306.39999999999998</v>
      </c>
      <c r="AA88" s="223">
        <f t="shared" si="15"/>
        <v>73</v>
      </c>
      <c r="AB88" s="49" t="str">
        <f t="shared" si="13"/>
        <v>II.</v>
      </c>
      <c r="AC88" s="49" t="str">
        <f t="shared" si="14"/>
        <v>III.</v>
      </c>
    </row>
    <row r="89" spans="1:29" ht="15" customHeight="1" x14ac:dyDescent="0.25">
      <c r="A89" s="217" t="s">
        <v>67</v>
      </c>
      <c r="B89" s="217" t="s">
        <v>62</v>
      </c>
      <c r="C89" s="76">
        <v>5</v>
      </c>
      <c r="D89" s="76">
        <v>9</v>
      </c>
      <c r="E89" s="76">
        <v>1</v>
      </c>
      <c r="F89" s="76"/>
      <c r="G89" s="76"/>
      <c r="H89" s="76"/>
      <c r="I89" s="76"/>
      <c r="J89" s="218">
        <f t="shared" si="9"/>
        <v>139</v>
      </c>
      <c r="K89" s="76">
        <v>4</v>
      </c>
      <c r="L89" s="76">
        <v>1</v>
      </c>
      <c r="M89" s="76">
        <v>4</v>
      </c>
      <c r="N89" s="76">
        <v>4</v>
      </c>
      <c r="O89" s="76">
        <v>1</v>
      </c>
      <c r="P89" s="76">
        <v>1</v>
      </c>
      <c r="Q89" s="76"/>
      <c r="R89" s="76"/>
      <c r="S89" s="76"/>
      <c r="T89" s="76"/>
      <c r="U89" s="76"/>
      <c r="V89" s="219">
        <f t="shared" si="10"/>
        <v>120</v>
      </c>
      <c r="W89" s="76">
        <v>69</v>
      </c>
      <c r="X89" s="220">
        <v>21.61</v>
      </c>
      <c r="Y89" s="221">
        <f t="shared" si="11"/>
        <v>47.39</v>
      </c>
      <c r="Z89" s="222">
        <f t="shared" si="12"/>
        <v>306.39</v>
      </c>
      <c r="AA89" s="223">
        <f t="shared" si="15"/>
        <v>74</v>
      </c>
      <c r="AB89" s="49" t="str">
        <f t="shared" si="13"/>
        <v>II.</v>
      </c>
      <c r="AC89" s="49" t="str">
        <f t="shared" si="14"/>
        <v>III.</v>
      </c>
    </row>
    <row r="90" spans="1:29" ht="15" customHeight="1" x14ac:dyDescent="0.25">
      <c r="A90" s="232" t="s">
        <v>210</v>
      </c>
      <c r="B90" s="232" t="s">
        <v>195</v>
      </c>
      <c r="C90" s="26">
        <v>5</v>
      </c>
      <c r="D90" s="26">
        <v>8</v>
      </c>
      <c r="E90" s="26">
        <v>1</v>
      </c>
      <c r="F90" s="26">
        <v>1</v>
      </c>
      <c r="G90" s="26"/>
      <c r="H90" s="26"/>
      <c r="I90" s="26"/>
      <c r="J90" s="225">
        <f t="shared" si="9"/>
        <v>137</v>
      </c>
      <c r="K90" s="26"/>
      <c r="L90" s="26">
        <v>7</v>
      </c>
      <c r="M90" s="26">
        <v>3</v>
      </c>
      <c r="N90" s="26">
        <v>1</v>
      </c>
      <c r="O90" s="26">
        <v>2</v>
      </c>
      <c r="P90" s="26">
        <v>2</v>
      </c>
      <c r="Q90" s="26"/>
      <c r="R90" s="26"/>
      <c r="S90" s="26"/>
      <c r="T90" s="26"/>
      <c r="U90" s="26"/>
      <c r="V90" s="226">
        <f t="shared" si="10"/>
        <v>116</v>
      </c>
      <c r="W90" s="26">
        <v>67</v>
      </c>
      <c r="X90" s="227">
        <v>14.18</v>
      </c>
      <c r="Y90" s="221">
        <f t="shared" si="11"/>
        <v>52.82</v>
      </c>
      <c r="Z90" s="222">
        <f t="shared" si="12"/>
        <v>305.82</v>
      </c>
      <c r="AA90" s="223">
        <f t="shared" si="15"/>
        <v>75</v>
      </c>
      <c r="AB90" s="49" t="str">
        <f t="shared" si="13"/>
        <v>II.</v>
      </c>
      <c r="AC90" s="49" t="str">
        <f t="shared" si="14"/>
        <v>III.</v>
      </c>
    </row>
    <row r="91" spans="1:29" ht="15" customHeight="1" x14ac:dyDescent="0.25">
      <c r="A91" s="217" t="s">
        <v>285</v>
      </c>
      <c r="B91" s="217" t="s">
        <v>276</v>
      </c>
      <c r="C91" s="76">
        <v>10</v>
      </c>
      <c r="D91" s="76">
        <v>4</v>
      </c>
      <c r="E91" s="76">
        <v>1</v>
      </c>
      <c r="F91" s="76"/>
      <c r="G91" s="76"/>
      <c r="H91" s="76"/>
      <c r="I91" s="76"/>
      <c r="J91" s="218">
        <f t="shared" si="9"/>
        <v>144</v>
      </c>
      <c r="K91" s="76">
        <v>3</v>
      </c>
      <c r="L91" s="76">
        <v>2</v>
      </c>
      <c r="M91" s="76">
        <v>8</v>
      </c>
      <c r="N91" s="76">
        <v>2</v>
      </c>
      <c r="O91" s="76"/>
      <c r="P91" s="76"/>
      <c r="Q91" s="76"/>
      <c r="R91" s="76"/>
      <c r="S91" s="76"/>
      <c r="T91" s="76"/>
      <c r="U91" s="76"/>
      <c r="V91" s="226">
        <f t="shared" si="10"/>
        <v>126</v>
      </c>
      <c r="W91" s="76">
        <f>10+9+8+8+8+4+4+3+3</f>
        <v>57</v>
      </c>
      <c r="X91" s="220">
        <v>21.31</v>
      </c>
      <c r="Y91" s="221">
        <f t="shared" si="11"/>
        <v>35.69</v>
      </c>
      <c r="Z91" s="222">
        <f t="shared" si="12"/>
        <v>305.69</v>
      </c>
      <c r="AA91" s="223">
        <f t="shared" si="15"/>
        <v>76</v>
      </c>
      <c r="AB91" s="49" t="str">
        <f t="shared" si="13"/>
        <v>I.</v>
      </c>
      <c r="AC91" s="49" t="str">
        <f t="shared" si="14"/>
        <v>II.</v>
      </c>
    </row>
    <row r="92" spans="1:29" ht="15" customHeight="1" x14ac:dyDescent="0.25">
      <c r="A92" s="217" t="s">
        <v>286</v>
      </c>
      <c r="B92" s="217" t="s">
        <v>280</v>
      </c>
      <c r="C92" s="76">
        <v>5</v>
      </c>
      <c r="D92" s="76">
        <v>5</v>
      </c>
      <c r="E92" s="76">
        <v>4</v>
      </c>
      <c r="F92" s="76">
        <v>1</v>
      </c>
      <c r="G92" s="76"/>
      <c r="H92" s="76"/>
      <c r="I92" s="76"/>
      <c r="J92" s="218">
        <f t="shared" si="9"/>
        <v>134</v>
      </c>
      <c r="K92" s="76">
        <v>2</v>
      </c>
      <c r="L92" s="76">
        <v>5</v>
      </c>
      <c r="M92" s="76">
        <v>4</v>
      </c>
      <c r="N92" s="76">
        <v>2</v>
      </c>
      <c r="O92" s="76">
        <v>1</v>
      </c>
      <c r="P92" s="76"/>
      <c r="Q92" s="76">
        <v>1</v>
      </c>
      <c r="R92" s="76"/>
      <c r="S92" s="76"/>
      <c r="T92" s="76"/>
      <c r="U92" s="76"/>
      <c r="V92" s="226">
        <f t="shared" si="10"/>
        <v>121</v>
      </c>
      <c r="W92" s="76">
        <f>9+9+8+8+8+7+7+6+5</f>
        <v>67</v>
      </c>
      <c r="X92" s="220">
        <v>17.239999999999998</v>
      </c>
      <c r="Y92" s="221">
        <f t="shared" si="11"/>
        <v>49.760000000000005</v>
      </c>
      <c r="Z92" s="222">
        <f t="shared" si="12"/>
        <v>304.76</v>
      </c>
      <c r="AA92" s="223">
        <f t="shared" si="15"/>
        <v>77</v>
      </c>
      <c r="AB92" s="49" t="str">
        <f t="shared" si="13"/>
        <v>II.</v>
      </c>
      <c r="AC92" s="49" t="str">
        <f t="shared" si="14"/>
        <v>III.</v>
      </c>
    </row>
    <row r="93" spans="1:29" ht="15" customHeight="1" x14ac:dyDescent="0.25">
      <c r="A93" s="224" t="s">
        <v>233</v>
      </c>
      <c r="B93" s="224" t="s">
        <v>234</v>
      </c>
      <c r="C93" s="26">
        <v>7</v>
      </c>
      <c r="D93" s="26">
        <v>7</v>
      </c>
      <c r="E93" s="26">
        <v>1</v>
      </c>
      <c r="F93" s="26"/>
      <c r="G93" s="26"/>
      <c r="H93" s="26"/>
      <c r="I93" s="26"/>
      <c r="J93" s="225">
        <f t="shared" si="9"/>
        <v>141</v>
      </c>
      <c r="K93" s="26">
        <v>4</v>
      </c>
      <c r="L93" s="26">
        <v>9</v>
      </c>
      <c r="M93" s="26"/>
      <c r="N93" s="26"/>
      <c r="O93" s="26"/>
      <c r="P93" s="26"/>
      <c r="Q93" s="26">
        <v>1</v>
      </c>
      <c r="R93" s="26"/>
      <c r="S93" s="26">
        <v>1</v>
      </c>
      <c r="T93" s="26"/>
      <c r="U93" s="26"/>
      <c r="V93" s="226">
        <f t="shared" si="10"/>
        <v>127</v>
      </c>
      <c r="W93" s="26">
        <v>55</v>
      </c>
      <c r="X93" s="227">
        <v>18.37</v>
      </c>
      <c r="Y93" s="221">
        <f t="shared" si="11"/>
        <v>36.629999999999995</v>
      </c>
      <c r="Z93" s="222">
        <f t="shared" si="12"/>
        <v>304.63</v>
      </c>
      <c r="AA93" s="223">
        <f t="shared" si="15"/>
        <v>78</v>
      </c>
      <c r="AB93" s="49" t="str">
        <f t="shared" si="13"/>
        <v>I.</v>
      </c>
      <c r="AC93" s="49" t="str">
        <f t="shared" si="14"/>
        <v>II.</v>
      </c>
    </row>
    <row r="94" spans="1:29" ht="15" customHeight="1" x14ac:dyDescent="0.25">
      <c r="A94" s="232" t="s">
        <v>144</v>
      </c>
      <c r="B94" s="232" t="s">
        <v>101</v>
      </c>
      <c r="C94" s="26">
        <v>11</v>
      </c>
      <c r="D94" s="26">
        <v>3</v>
      </c>
      <c r="E94" s="26">
        <v>1</v>
      </c>
      <c r="F94" s="26"/>
      <c r="G94" s="26"/>
      <c r="H94" s="26"/>
      <c r="I94" s="26"/>
      <c r="J94" s="225">
        <f t="shared" si="9"/>
        <v>145</v>
      </c>
      <c r="K94" s="26">
        <v>3</v>
      </c>
      <c r="L94" s="26">
        <v>2</v>
      </c>
      <c r="M94" s="26">
        <v>6</v>
      </c>
      <c r="N94" s="26">
        <v>2</v>
      </c>
      <c r="O94" s="26">
        <v>1</v>
      </c>
      <c r="P94" s="26">
        <v>1</v>
      </c>
      <c r="Q94" s="26"/>
      <c r="R94" s="26"/>
      <c r="S94" s="26"/>
      <c r="T94" s="26"/>
      <c r="U94" s="26"/>
      <c r="V94" s="226">
        <f t="shared" si="10"/>
        <v>121</v>
      </c>
      <c r="W94" s="26">
        <v>51</v>
      </c>
      <c r="X94" s="227">
        <v>13.22</v>
      </c>
      <c r="Y94" s="221">
        <f t="shared" si="11"/>
        <v>37.78</v>
      </c>
      <c r="Z94" s="222">
        <f t="shared" si="12"/>
        <v>303.77999999999997</v>
      </c>
      <c r="AA94" s="223">
        <f t="shared" si="15"/>
        <v>79</v>
      </c>
      <c r="AB94" s="49" t="str">
        <f t="shared" si="13"/>
        <v>I.</v>
      </c>
      <c r="AC94" s="49" t="str">
        <f t="shared" si="14"/>
        <v>III.</v>
      </c>
    </row>
    <row r="95" spans="1:29" ht="15" customHeight="1" x14ac:dyDescent="0.25">
      <c r="A95" s="232" t="s">
        <v>145</v>
      </c>
      <c r="B95" s="232" t="s">
        <v>123</v>
      </c>
      <c r="C95" s="26">
        <v>7</v>
      </c>
      <c r="D95" s="26">
        <v>6</v>
      </c>
      <c r="E95" s="26">
        <v>1</v>
      </c>
      <c r="F95" s="26">
        <v>1</v>
      </c>
      <c r="G95" s="26"/>
      <c r="H95" s="26"/>
      <c r="I95" s="26"/>
      <c r="J95" s="225">
        <f t="shared" si="9"/>
        <v>139</v>
      </c>
      <c r="K95" s="26">
        <v>1</v>
      </c>
      <c r="L95" s="26">
        <v>2</v>
      </c>
      <c r="M95" s="26">
        <v>5</v>
      </c>
      <c r="N95" s="26">
        <v>5</v>
      </c>
      <c r="O95" s="26">
        <v>2</v>
      </c>
      <c r="P95" s="26"/>
      <c r="Q95" s="26"/>
      <c r="R95" s="26"/>
      <c r="S95" s="26"/>
      <c r="T95" s="26"/>
      <c r="U95" s="26"/>
      <c r="V95" s="226">
        <f t="shared" si="10"/>
        <v>115</v>
      </c>
      <c r="W95" s="26">
        <v>62</v>
      </c>
      <c r="X95" s="227">
        <v>12.42</v>
      </c>
      <c r="Y95" s="221">
        <f t="shared" si="11"/>
        <v>49.58</v>
      </c>
      <c r="Z95" s="222">
        <f t="shared" si="12"/>
        <v>303.58</v>
      </c>
      <c r="AA95" s="223">
        <f t="shared" si="15"/>
        <v>80</v>
      </c>
      <c r="AB95" s="49" t="str">
        <f t="shared" si="13"/>
        <v>II.</v>
      </c>
      <c r="AC95" s="49" t="str">
        <f t="shared" si="14"/>
        <v xml:space="preserve"> </v>
      </c>
    </row>
    <row r="96" spans="1:29" ht="15" customHeight="1" x14ac:dyDescent="0.25">
      <c r="A96" s="217" t="s">
        <v>287</v>
      </c>
      <c r="B96" s="217" t="s">
        <v>280</v>
      </c>
      <c r="C96" s="76">
        <v>7</v>
      </c>
      <c r="D96" s="76">
        <v>7</v>
      </c>
      <c r="E96" s="76">
        <v>1</v>
      </c>
      <c r="F96" s="76"/>
      <c r="G96" s="76"/>
      <c r="H96" s="76"/>
      <c r="I96" s="76"/>
      <c r="J96" s="218">
        <f t="shared" si="9"/>
        <v>141</v>
      </c>
      <c r="K96" s="76">
        <v>4</v>
      </c>
      <c r="L96" s="76">
        <v>4</v>
      </c>
      <c r="M96" s="76">
        <v>4</v>
      </c>
      <c r="N96" s="76"/>
      <c r="O96" s="76">
        <v>1</v>
      </c>
      <c r="P96" s="76"/>
      <c r="Q96" s="76">
        <v>1</v>
      </c>
      <c r="R96" s="76">
        <v>1</v>
      </c>
      <c r="S96" s="76"/>
      <c r="T96" s="76"/>
      <c r="U96" s="76"/>
      <c r="V96" s="226">
        <f t="shared" si="10"/>
        <v>121</v>
      </c>
      <c r="W96" s="76">
        <f>10+9+9+7+7+6+5+3+3+1</f>
        <v>60</v>
      </c>
      <c r="X96" s="228">
        <v>18.649999999999999</v>
      </c>
      <c r="Y96" s="221">
        <f t="shared" si="11"/>
        <v>41.35</v>
      </c>
      <c r="Z96" s="222">
        <f t="shared" si="12"/>
        <v>303.35000000000002</v>
      </c>
      <c r="AA96" s="223">
        <f t="shared" si="15"/>
        <v>81</v>
      </c>
      <c r="AB96" s="49" t="str">
        <f t="shared" si="13"/>
        <v>I.</v>
      </c>
      <c r="AC96" s="49" t="str">
        <f t="shared" si="14"/>
        <v>III.</v>
      </c>
    </row>
    <row r="97" spans="1:29" ht="15" customHeight="1" x14ac:dyDescent="0.25">
      <c r="A97" s="224" t="s">
        <v>68</v>
      </c>
      <c r="B97" s="224" t="s">
        <v>54</v>
      </c>
      <c r="C97" s="26">
        <v>10</v>
      </c>
      <c r="D97" s="26">
        <v>4</v>
      </c>
      <c r="E97" s="26">
        <v>1</v>
      </c>
      <c r="F97" s="26"/>
      <c r="G97" s="26"/>
      <c r="H97" s="26"/>
      <c r="I97" s="26"/>
      <c r="J97" s="225">
        <f t="shared" si="9"/>
        <v>144</v>
      </c>
      <c r="K97" s="26">
        <v>3</v>
      </c>
      <c r="L97" s="26">
        <v>7</v>
      </c>
      <c r="M97" s="26">
        <v>4</v>
      </c>
      <c r="N97" s="26">
        <v>1</v>
      </c>
      <c r="O97" s="26"/>
      <c r="P97" s="26"/>
      <c r="Q97" s="26"/>
      <c r="R97" s="26"/>
      <c r="S97" s="26"/>
      <c r="T97" s="26"/>
      <c r="U97" s="26"/>
      <c r="V97" s="226">
        <f t="shared" si="10"/>
        <v>132</v>
      </c>
      <c r="W97" s="26">
        <v>61</v>
      </c>
      <c r="X97" s="227">
        <v>33.92</v>
      </c>
      <c r="Y97" s="221">
        <f t="shared" si="11"/>
        <v>27.08</v>
      </c>
      <c r="Z97" s="222">
        <f t="shared" si="12"/>
        <v>303.08</v>
      </c>
      <c r="AA97" s="223">
        <f t="shared" si="15"/>
        <v>82</v>
      </c>
      <c r="AB97" s="49" t="str">
        <f t="shared" si="13"/>
        <v>I.</v>
      </c>
      <c r="AC97" s="49" t="str">
        <f t="shared" si="14"/>
        <v>I.</v>
      </c>
    </row>
    <row r="98" spans="1:29" ht="15" customHeight="1" x14ac:dyDescent="0.25">
      <c r="A98" s="224" t="s">
        <v>387</v>
      </c>
      <c r="B98" s="224" t="s">
        <v>388</v>
      </c>
      <c r="C98" s="26">
        <v>10</v>
      </c>
      <c r="D98" s="26">
        <v>4</v>
      </c>
      <c r="E98" s="26">
        <v>1</v>
      </c>
      <c r="F98" s="158"/>
      <c r="G98" s="158"/>
      <c r="H98" s="158"/>
      <c r="I98" s="158"/>
      <c r="J98" s="225">
        <f t="shared" si="9"/>
        <v>144</v>
      </c>
      <c r="K98" s="26">
        <v>2</v>
      </c>
      <c r="L98" s="26">
        <v>4</v>
      </c>
      <c r="M98" s="26">
        <v>3</v>
      </c>
      <c r="N98" s="26">
        <v>1</v>
      </c>
      <c r="O98" s="26">
        <v>5</v>
      </c>
      <c r="P98" s="26"/>
      <c r="Q98" s="26"/>
      <c r="R98" s="26"/>
      <c r="S98" s="26"/>
      <c r="T98" s="26"/>
      <c r="U98" s="26"/>
      <c r="V98" s="226">
        <f t="shared" si="10"/>
        <v>117</v>
      </c>
      <c r="W98" s="26">
        <v>62</v>
      </c>
      <c r="X98" s="227">
        <v>20.100000000000001</v>
      </c>
      <c r="Y98" s="221">
        <f t="shared" si="11"/>
        <v>41.9</v>
      </c>
      <c r="Z98" s="222">
        <f t="shared" si="12"/>
        <v>302.89999999999998</v>
      </c>
      <c r="AA98" s="223">
        <f t="shared" si="15"/>
        <v>83</v>
      </c>
      <c r="AB98" s="49" t="str">
        <f t="shared" si="13"/>
        <v>I.</v>
      </c>
      <c r="AC98" s="49" t="str">
        <f t="shared" si="14"/>
        <v>III.</v>
      </c>
    </row>
    <row r="99" spans="1:29" ht="15" customHeight="1" x14ac:dyDescent="0.25">
      <c r="A99" s="224" t="s">
        <v>389</v>
      </c>
      <c r="B99" s="224" t="s">
        <v>388</v>
      </c>
      <c r="C99" s="26">
        <v>14</v>
      </c>
      <c r="D99" s="26">
        <v>1</v>
      </c>
      <c r="E99" s="26"/>
      <c r="F99" s="158"/>
      <c r="G99" s="158"/>
      <c r="H99" s="158"/>
      <c r="I99" s="158"/>
      <c r="J99" s="225">
        <f t="shared" si="9"/>
        <v>149</v>
      </c>
      <c r="K99" s="26">
        <v>6</v>
      </c>
      <c r="L99" s="26">
        <v>4</v>
      </c>
      <c r="M99" s="26">
        <v>4</v>
      </c>
      <c r="N99" s="26"/>
      <c r="O99" s="26">
        <v>1</v>
      </c>
      <c r="P99" s="26"/>
      <c r="Q99" s="26"/>
      <c r="R99" s="26"/>
      <c r="S99" s="26"/>
      <c r="T99" s="26"/>
      <c r="U99" s="26"/>
      <c r="V99" s="226">
        <f t="shared" si="10"/>
        <v>134</v>
      </c>
      <c r="W99" s="26">
        <v>43</v>
      </c>
      <c r="X99" s="227">
        <v>23.7</v>
      </c>
      <c r="Y99" s="221">
        <f t="shared" si="11"/>
        <v>19.3</v>
      </c>
      <c r="Z99" s="222">
        <f t="shared" si="12"/>
        <v>302.3</v>
      </c>
      <c r="AA99" s="223">
        <f t="shared" si="15"/>
        <v>84</v>
      </c>
      <c r="AB99" s="49" t="str">
        <f t="shared" si="13"/>
        <v>M</v>
      </c>
      <c r="AC99" s="49" t="str">
        <f t="shared" si="14"/>
        <v>I.</v>
      </c>
    </row>
    <row r="100" spans="1:29" ht="15" customHeight="1" x14ac:dyDescent="0.25">
      <c r="A100" s="49" t="s">
        <v>146</v>
      </c>
      <c r="B100" s="49" t="s">
        <v>140</v>
      </c>
      <c r="C100" s="26">
        <v>12</v>
      </c>
      <c r="D100" s="26">
        <v>3</v>
      </c>
      <c r="E100" s="26"/>
      <c r="F100" s="26"/>
      <c r="G100" s="26"/>
      <c r="H100" s="26"/>
      <c r="I100" s="26"/>
      <c r="J100" s="225">
        <f t="shared" si="9"/>
        <v>147</v>
      </c>
      <c r="K100" s="26">
        <v>5</v>
      </c>
      <c r="L100" s="26">
        <v>2</v>
      </c>
      <c r="M100" s="26">
        <v>3</v>
      </c>
      <c r="N100" s="26">
        <v>3</v>
      </c>
      <c r="O100" s="26">
        <v>2</v>
      </c>
      <c r="P100" s="26"/>
      <c r="Q100" s="26"/>
      <c r="R100" s="26"/>
      <c r="S100" s="26"/>
      <c r="T100" s="26"/>
      <c r="U100" s="26"/>
      <c r="V100" s="226">
        <f t="shared" si="10"/>
        <v>125</v>
      </c>
      <c r="W100" s="26">
        <v>49</v>
      </c>
      <c r="X100" s="227">
        <v>19.03</v>
      </c>
      <c r="Y100" s="221">
        <f t="shared" si="11"/>
        <v>29.97</v>
      </c>
      <c r="Z100" s="222">
        <f t="shared" si="12"/>
        <v>301.97000000000003</v>
      </c>
      <c r="AA100" s="223">
        <f t="shared" si="15"/>
        <v>85</v>
      </c>
      <c r="AB100" s="49" t="str">
        <f t="shared" si="13"/>
        <v>M</v>
      </c>
      <c r="AC100" s="49" t="str">
        <f t="shared" si="14"/>
        <v>II.</v>
      </c>
    </row>
    <row r="101" spans="1:29" ht="15" customHeight="1" x14ac:dyDescent="0.25">
      <c r="A101" s="224" t="s">
        <v>107</v>
      </c>
      <c r="B101" s="224" t="s">
        <v>98</v>
      </c>
      <c r="C101" s="26">
        <v>8</v>
      </c>
      <c r="D101" s="26">
        <v>5</v>
      </c>
      <c r="E101" s="26">
        <v>2</v>
      </c>
      <c r="F101" s="26"/>
      <c r="G101" s="26"/>
      <c r="H101" s="26"/>
      <c r="I101" s="26"/>
      <c r="J101" s="225">
        <f t="shared" si="9"/>
        <v>141</v>
      </c>
      <c r="K101" s="26"/>
      <c r="L101" s="26">
        <v>5</v>
      </c>
      <c r="M101" s="26">
        <v>8</v>
      </c>
      <c r="N101" s="26">
        <v>2</v>
      </c>
      <c r="O101" s="26"/>
      <c r="P101" s="26"/>
      <c r="Q101" s="26"/>
      <c r="R101" s="26"/>
      <c r="S101" s="26"/>
      <c r="T101" s="26"/>
      <c r="U101" s="26"/>
      <c r="V101" s="226">
        <f t="shared" si="10"/>
        <v>123</v>
      </c>
      <c r="W101" s="26">
        <v>55</v>
      </c>
      <c r="X101" s="231">
        <v>17.829999999999998</v>
      </c>
      <c r="Y101" s="221">
        <f t="shared" si="11"/>
        <v>37.17</v>
      </c>
      <c r="Z101" s="222">
        <f t="shared" si="12"/>
        <v>301.17</v>
      </c>
      <c r="AA101" s="223">
        <f t="shared" si="15"/>
        <v>86</v>
      </c>
      <c r="AB101" s="49" t="str">
        <f t="shared" si="13"/>
        <v>I.</v>
      </c>
      <c r="AC101" s="49" t="str">
        <f t="shared" si="14"/>
        <v>III.</v>
      </c>
    </row>
    <row r="102" spans="1:29" ht="15" customHeight="1" x14ac:dyDescent="0.25">
      <c r="A102" s="224" t="s">
        <v>69</v>
      </c>
      <c r="B102" s="224" t="s">
        <v>54</v>
      </c>
      <c r="C102" s="26">
        <v>5</v>
      </c>
      <c r="D102" s="26">
        <v>9</v>
      </c>
      <c r="E102" s="26">
        <v>1</v>
      </c>
      <c r="F102" s="26"/>
      <c r="G102" s="26"/>
      <c r="H102" s="26"/>
      <c r="I102" s="26"/>
      <c r="J102" s="225">
        <f t="shared" si="9"/>
        <v>139</v>
      </c>
      <c r="K102" s="26">
        <v>6</v>
      </c>
      <c r="L102" s="26">
        <v>2</v>
      </c>
      <c r="M102" s="26">
        <v>4</v>
      </c>
      <c r="N102" s="26">
        <v>2</v>
      </c>
      <c r="O102" s="26"/>
      <c r="P102" s="26">
        <v>1</v>
      </c>
      <c r="Q102" s="26"/>
      <c r="R102" s="26"/>
      <c r="S102" s="26"/>
      <c r="T102" s="26"/>
      <c r="U102" s="26"/>
      <c r="V102" s="226">
        <f t="shared" si="10"/>
        <v>129</v>
      </c>
      <c r="W102" s="26">
        <v>52</v>
      </c>
      <c r="X102" s="227">
        <v>18.91</v>
      </c>
      <c r="Y102" s="221">
        <f t="shared" si="11"/>
        <v>33.090000000000003</v>
      </c>
      <c r="Z102" s="222">
        <f t="shared" si="12"/>
        <v>301.09000000000003</v>
      </c>
      <c r="AA102" s="223">
        <f t="shared" si="15"/>
        <v>87</v>
      </c>
      <c r="AB102" s="49" t="str">
        <f t="shared" si="13"/>
        <v>II.</v>
      </c>
      <c r="AC102" s="49" t="str">
        <f t="shared" si="14"/>
        <v>II.</v>
      </c>
    </row>
    <row r="103" spans="1:29" ht="15" customHeight="1" x14ac:dyDescent="0.25">
      <c r="A103" s="224" t="s">
        <v>70</v>
      </c>
      <c r="B103" s="224" t="s">
        <v>54</v>
      </c>
      <c r="C103" s="26">
        <v>9</v>
      </c>
      <c r="D103" s="26">
        <v>5</v>
      </c>
      <c r="E103" s="26">
        <v>1</v>
      </c>
      <c r="F103" s="26"/>
      <c r="G103" s="26"/>
      <c r="H103" s="26"/>
      <c r="I103" s="26"/>
      <c r="J103" s="225">
        <f t="shared" si="9"/>
        <v>143</v>
      </c>
      <c r="K103" s="26">
        <v>4</v>
      </c>
      <c r="L103" s="26">
        <v>4</v>
      </c>
      <c r="M103" s="26">
        <v>6</v>
      </c>
      <c r="N103" s="26">
        <v>1</v>
      </c>
      <c r="O103" s="26"/>
      <c r="P103" s="26"/>
      <c r="Q103" s="26"/>
      <c r="R103" s="26"/>
      <c r="S103" s="26"/>
      <c r="T103" s="26"/>
      <c r="U103" s="26"/>
      <c r="V103" s="226">
        <f t="shared" si="10"/>
        <v>131</v>
      </c>
      <c r="W103" s="26">
        <v>49</v>
      </c>
      <c r="X103" s="227">
        <v>23.88</v>
      </c>
      <c r="Y103" s="221">
        <f t="shared" si="11"/>
        <v>25.12</v>
      </c>
      <c r="Z103" s="222">
        <f t="shared" si="12"/>
        <v>299.12</v>
      </c>
      <c r="AA103" s="223">
        <f t="shared" si="15"/>
        <v>88</v>
      </c>
      <c r="AB103" s="49" t="str">
        <f t="shared" si="13"/>
        <v>I.</v>
      </c>
      <c r="AC103" s="49" t="str">
        <f t="shared" si="14"/>
        <v>I.</v>
      </c>
    </row>
    <row r="104" spans="1:29" ht="15" customHeight="1" x14ac:dyDescent="0.25">
      <c r="A104" s="232" t="s">
        <v>147</v>
      </c>
      <c r="B104" s="232" t="s">
        <v>123</v>
      </c>
      <c r="C104" s="26">
        <v>10</v>
      </c>
      <c r="D104" s="26">
        <v>4</v>
      </c>
      <c r="E104" s="26">
        <v>1</v>
      </c>
      <c r="F104" s="26"/>
      <c r="G104" s="26"/>
      <c r="H104" s="26"/>
      <c r="I104" s="26"/>
      <c r="J104" s="225">
        <f t="shared" si="9"/>
        <v>144</v>
      </c>
      <c r="K104" s="26">
        <v>5</v>
      </c>
      <c r="L104" s="26">
        <v>9</v>
      </c>
      <c r="M104" s="26">
        <v>1</v>
      </c>
      <c r="N104" s="26"/>
      <c r="O104" s="26"/>
      <c r="P104" s="26"/>
      <c r="Q104" s="26"/>
      <c r="R104" s="26"/>
      <c r="S104" s="26"/>
      <c r="T104" s="26"/>
      <c r="U104" s="26"/>
      <c r="V104" s="226">
        <f t="shared" si="10"/>
        <v>139</v>
      </c>
      <c r="W104" s="26">
        <v>35</v>
      </c>
      <c r="X104" s="227">
        <v>18.88</v>
      </c>
      <c r="Y104" s="221">
        <f t="shared" ref="Y104:Y130" si="16">SUM(W104-X104)</f>
        <v>16.12</v>
      </c>
      <c r="Z104" s="222">
        <f t="shared" si="12"/>
        <v>299.12</v>
      </c>
      <c r="AA104" s="223">
        <f t="shared" si="15"/>
        <v>88</v>
      </c>
      <c r="AB104" s="49" t="str">
        <f t="shared" si="13"/>
        <v>I.</v>
      </c>
      <c r="AC104" s="49" t="str">
        <f t="shared" si="14"/>
        <v>M</v>
      </c>
    </row>
    <row r="105" spans="1:29" ht="15" customHeight="1" x14ac:dyDescent="0.25">
      <c r="A105" s="232" t="s">
        <v>201</v>
      </c>
      <c r="B105" s="232" t="s">
        <v>195</v>
      </c>
      <c r="C105" s="26">
        <v>5</v>
      </c>
      <c r="D105" s="26">
        <v>6</v>
      </c>
      <c r="E105" s="26">
        <v>3</v>
      </c>
      <c r="F105" s="26">
        <v>1</v>
      </c>
      <c r="G105" s="26"/>
      <c r="H105" s="26"/>
      <c r="I105" s="158"/>
      <c r="J105" s="225">
        <f t="shared" si="9"/>
        <v>135</v>
      </c>
      <c r="K105" s="26">
        <v>2</v>
      </c>
      <c r="L105" s="26">
        <v>4</v>
      </c>
      <c r="M105" s="26">
        <v>4</v>
      </c>
      <c r="N105" s="26">
        <v>4</v>
      </c>
      <c r="O105" s="26">
        <v>1</v>
      </c>
      <c r="P105" s="26"/>
      <c r="Q105" s="26"/>
      <c r="R105" s="158"/>
      <c r="S105" s="158"/>
      <c r="T105" s="158"/>
      <c r="U105" s="158"/>
      <c r="V105" s="226">
        <f t="shared" si="10"/>
        <v>122</v>
      </c>
      <c r="W105" s="26">
        <v>74</v>
      </c>
      <c r="X105" s="227">
        <v>32.32</v>
      </c>
      <c r="Y105" s="221">
        <f t="shared" si="16"/>
        <v>41.68</v>
      </c>
      <c r="Z105" s="222">
        <f t="shared" si="12"/>
        <v>298.68</v>
      </c>
      <c r="AA105" s="223">
        <f t="shared" si="15"/>
        <v>90</v>
      </c>
      <c r="AB105" s="49" t="str">
        <f t="shared" si="13"/>
        <v>II.</v>
      </c>
      <c r="AC105" s="49" t="str">
        <f t="shared" si="14"/>
        <v>III.</v>
      </c>
    </row>
    <row r="106" spans="1:29" ht="15" customHeight="1" x14ac:dyDescent="0.25">
      <c r="A106" s="224" t="s">
        <v>334</v>
      </c>
      <c r="B106" s="224" t="s">
        <v>331</v>
      </c>
      <c r="C106" s="26">
        <v>8</v>
      </c>
      <c r="D106" s="26">
        <v>6</v>
      </c>
      <c r="E106" s="26">
        <v>1</v>
      </c>
      <c r="F106" s="26"/>
      <c r="G106" s="26"/>
      <c r="H106" s="26"/>
      <c r="I106" s="26"/>
      <c r="J106" s="233">
        <f t="shared" si="9"/>
        <v>142</v>
      </c>
      <c r="K106" s="26">
        <v>2</v>
      </c>
      <c r="L106" s="26">
        <v>4</v>
      </c>
      <c r="M106" s="26">
        <v>6</v>
      </c>
      <c r="N106" s="26">
        <v>2</v>
      </c>
      <c r="O106" s="26">
        <v>1</v>
      </c>
      <c r="P106" s="26"/>
      <c r="Q106" s="26"/>
      <c r="R106" s="26"/>
      <c r="S106" s="26"/>
      <c r="T106" s="26"/>
      <c r="U106" s="26"/>
      <c r="V106" s="234">
        <f t="shared" si="10"/>
        <v>124</v>
      </c>
      <c r="W106" s="26">
        <v>51</v>
      </c>
      <c r="X106" s="227">
        <v>18.32</v>
      </c>
      <c r="Y106" s="235">
        <f t="shared" si="16"/>
        <v>32.68</v>
      </c>
      <c r="Z106" s="236">
        <f t="shared" si="12"/>
        <v>298.68</v>
      </c>
      <c r="AA106" s="237">
        <f t="shared" si="15"/>
        <v>90</v>
      </c>
      <c r="AB106" s="49" t="str">
        <f t="shared" si="13"/>
        <v>I.</v>
      </c>
      <c r="AC106" s="49" t="str">
        <f t="shared" si="14"/>
        <v>III.</v>
      </c>
    </row>
    <row r="107" spans="1:29" ht="15" customHeight="1" x14ac:dyDescent="0.25">
      <c r="A107" s="224" t="s">
        <v>71</v>
      </c>
      <c r="B107" s="224" t="s">
        <v>60</v>
      </c>
      <c r="C107" s="26">
        <v>9</v>
      </c>
      <c r="D107" s="26">
        <v>4</v>
      </c>
      <c r="E107" s="26">
        <v>2</v>
      </c>
      <c r="F107" s="26"/>
      <c r="G107" s="26"/>
      <c r="H107" s="26"/>
      <c r="I107" s="26"/>
      <c r="J107" s="225">
        <f t="shared" si="9"/>
        <v>142</v>
      </c>
      <c r="K107" s="26">
        <v>2</v>
      </c>
      <c r="L107" s="26">
        <v>4</v>
      </c>
      <c r="M107" s="26">
        <v>5</v>
      </c>
      <c r="N107" s="26">
        <v>3</v>
      </c>
      <c r="O107" s="26"/>
      <c r="P107" s="26"/>
      <c r="Q107" s="26">
        <v>1</v>
      </c>
      <c r="R107" s="26"/>
      <c r="S107" s="26"/>
      <c r="T107" s="26"/>
      <c r="U107" s="26"/>
      <c r="V107" s="226">
        <f t="shared" si="10"/>
        <v>121</v>
      </c>
      <c r="W107" s="26">
        <v>62</v>
      </c>
      <c r="X107" s="227">
        <v>27.85</v>
      </c>
      <c r="Y107" s="221">
        <f t="shared" si="16"/>
        <v>34.15</v>
      </c>
      <c r="Z107" s="222">
        <f t="shared" si="12"/>
        <v>297.14999999999998</v>
      </c>
      <c r="AA107" s="223">
        <f t="shared" si="15"/>
        <v>92</v>
      </c>
      <c r="AB107" s="49" t="str">
        <f t="shared" si="13"/>
        <v>I.</v>
      </c>
      <c r="AC107" s="49" t="str">
        <f t="shared" si="14"/>
        <v>III.</v>
      </c>
    </row>
    <row r="108" spans="1:29" ht="15" customHeight="1" x14ac:dyDescent="0.25">
      <c r="A108" s="224" t="s">
        <v>108</v>
      </c>
      <c r="B108" s="224" t="s">
        <v>98</v>
      </c>
      <c r="C108" s="26">
        <v>10</v>
      </c>
      <c r="D108" s="26">
        <v>5</v>
      </c>
      <c r="E108" s="26"/>
      <c r="F108" s="26"/>
      <c r="G108" s="26"/>
      <c r="H108" s="26"/>
      <c r="I108" s="26"/>
      <c r="J108" s="225">
        <f t="shared" si="9"/>
        <v>145</v>
      </c>
      <c r="K108" s="26">
        <v>3</v>
      </c>
      <c r="L108" s="26">
        <v>4</v>
      </c>
      <c r="M108" s="26">
        <v>4</v>
      </c>
      <c r="N108" s="26">
        <v>2</v>
      </c>
      <c r="O108" s="26">
        <v>2</v>
      </c>
      <c r="P108" s="26"/>
      <c r="Q108" s="26"/>
      <c r="R108" s="26"/>
      <c r="S108" s="26"/>
      <c r="T108" s="26"/>
      <c r="U108" s="26"/>
      <c r="V108" s="226">
        <f t="shared" si="10"/>
        <v>124</v>
      </c>
      <c r="W108" s="26">
        <v>49</v>
      </c>
      <c r="X108" s="227">
        <v>21.11</v>
      </c>
      <c r="Y108" s="221">
        <f t="shared" si="16"/>
        <v>27.89</v>
      </c>
      <c r="Z108" s="222">
        <f t="shared" si="12"/>
        <v>296.89</v>
      </c>
      <c r="AA108" s="223">
        <f t="shared" si="15"/>
        <v>93</v>
      </c>
      <c r="AB108" s="49" t="str">
        <f t="shared" si="13"/>
        <v>I.</v>
      </c>
      <c r="AC108" s="49" t="str">
        <f t="shared" si="14"/>
        <v>III.</v>
      </c>
    </row>
    <row r="109" spans="1:29" ht="15" customHeight="1" x14ac:dyDescent="0.25">
      <c r="A109" s="49" t="s">
        <v>148</v>
      </c>
      <c r="B109" s="49" t="s">
        <v>121</v>
      </c>
      <c r="C109" s="26">
        <v>7</v>
      </c>
      <c r="D109" s="26">
        <v>6</v>
      </c>
      <c r="E109" s="26">
        <v>1</v>
      </c>
      <c r="F109" s="26">
        <v>1</v>
      </c>
      <c r="G109" s="26"/>
      <c r="H109" s="26"/>
      <c r="I109" s="26"/>
      <c r="J109" s="225">
        <f t="shared" si="9"/>
        <v>139</v>
      </c>
      <c r="K109" s="26">
        <v>2</v>
      </c>
      <c r="L109" s="26">
        <v>5</v>
      </c>
      <c r="M109" s="26">
        <v>1</v>
      </c>
      <c r="N109" s="26">
        <v>3</v>
      </c>
      <c r="O109" s="26">
        <v>1</v>
      </c>
      <c r="P109" s="26">
        <v>2</v>
      </c>
      <c r="Q109" s="26"/>
      <c r="R109" s="26">
        <v>1</v>
      </c>
      <c r="S109" s="26"/>
      <c r="T109" s="26"/>
      <c r="U109" s="26"/>
      <c r="V109" s="226">
        <f t="shared" si="10"/>
        <v>113</v>
      </c>
      <c r="W109" s="26">
        <v>59</v>
      </c>
      <c r="X109" s="227">
        <v>14.91</v>
      </c>
      <c r="Y109" s="221">
        <f t="shared" si="16"/>
        <v>44.09</v>
      </c>
      <c r="Z109" s="222">
        <f t="shared" si="12"/>
        <v>296.09000000000003</v>
      </c>
      <c r="AA109" s="223">
        <f t="shared" si="15"/>
        <v>94</v>
      </c>
      <c r="AB109" s="49" t="str">
        <f t="shared" si="13"/>
        <v>II.</v>
      </c>
      <c r="AC109" s="49" t="str">
        <f t="shared" si="14"/>
        <v xml:space="preserve"> </v>
      </c>
    </row>
    <row r="110" spans="1:29" ht="15" customHeight="1" x14ac:dyDescent="0.25">
      <c r="A110" s="224" t="s">
        <v>72</v>
      </c>
      <c r="B110" s="224" t="s">
        <v>54</v>
      </c>
      <c r="C110" s="26">
        <v>8</v>
      </c>
      <c r="D110" s="26">
        <v>5</v>
      </c>
      <c r="E110" s="26">
        <v>2</v>
      </c>
      <c r="F110" s="26"/>
      <c r="G110" s="26"/>
      <c r="H110" s="26"/>
      <c r="I110" s="26"/>
      <c r="J110" s="225">
        <f t="shared" si="9"/>
        <v>141</v>
      </c>
      <c r="K110" s="26">
        <v>2</v>
      </c>
      <c r="L110" s="26"/>
      <c r="M110" s="26">
        <v>3</v>
      </c>
      <c r="N110" s="26">
        <v>4</v>
      </c>
      <c r="O110" s="26">
        <v>6</v>
      </c>
      <c r="P110" s="26"/>
      <c r="Q110" s="26"/>
      <c r="R110" s="26"/>
      <c r="S110" s="26"/>
      <c r="T110" s="26"/>
      <c r="U110" s="26"/>
      <c r="V110" s="226">
        <f t="shared" si="10"/>
        <v>108</v>
      </c>
      <c r="W110" s="26">
        <v>81</v>
      </c>
      <c r="X110" s="227">
        <v>33.96</v>
      </c>
      <c r="Y110" s="221">
        <f t="shared" si="16"/>
        <v>47.04</v>
      </c>
      <c r="Z110" s="222">
        <f t="shared" si="12"/>
        <v>296.04000000000002</v>
      </c>
      <c r="AA110" s="223">
        <f t="shared" si="15"/>
        <v>95</v>
      </c>
      <c r="AB110" s="49" t="str">
        <f t="shared" si="13"/>
        <v>I.</v>
      </c>
      <c r="AC110" s="49" t="str">
        <f t="shared" si="14"/>
        <v xml:space="preserve"> </v>
      </c>
    </row>
    <row r="111" spans="1:29" ht="15" customHeight="1" x14ac:dyDescent="0.25">
      <c r="A111" s="224" t="s">
        <v>247</v>
      </c>
      <c r="B111" s="224" t="s">
        <v>232</v>
      </c>
      <c r="C111" s="26">
        <v>8</v>
      </c>
      <c r="D111" s="26">
        <v>4</v>
      </c>
      <c r="E111" s="26">
        <v>2</v>
      </c>
      <c r="F111" s="26">
        <v>1</v>
      </c>
      <c r="G111" s="26"/>
      <c r="H111" s="26"/>
      <c r="I111" s="26"/>
      <c r="J111" s="225">
        <f t="shared" si="9"/>
        <v>139</v>
      </c>
      <c r="K111" s="26">
        <v>1</v>
      </c>
      <c r="L111" s="26">
        <v>3</v>
      </c>
      <c r="M111" s="26">
        <v>2</v>
      </c>
      <c r="N111" s="26">
        <v>5</v>
      </c>
      <c r="O111" s="26">
        <v>1</v>
      </c>
      <c r="P111" s="26">
        <v>3</v>
      </c>
      <c r="Q111" s="26"/>
      <c r="R111" s="26"/>
      <c r="S111" s="26"/>
      <c r="T111" s="26"/>
      <c r="U111" s="26"/>
      <c r="V111" s="226">
        <f t="shared" si="10"/>
        <v>109</v>
      </c>
      <c r="W111" s="26">
        <v>69</v>
      </c>
      <c r="X111" s="227">
        <v>22.85</v>
      </c>
      <c r="Y111" s="221">
        <f t="shared" si="16"/>
        <v>46.15</v>
      </c>
      <c r="Z111" s="222">
        <f t="shared" si="12"/>
        <v>294.14999999999998</v>
      </c>
      <c r="AA111" s="223">
        <f t="shared" si="15"/>
        <v>96</v>
      </c>
      <c r="AB111" s="49" t="str">
        <f t="shared" si="13"/>
        <v>II.</v>
      </c>
      <c r="AC111" s="49" t="str">
        <f t="shared" si="14"/>
        <v xml:space="preserve"> </v>
      </c>
    </row>
    <row r="112" spans="1:29" ht="15" customHeight="1" x14ac:dyDescent="0.25">
      <c r="A112" s="49" t="s">
        <v>149</v>
      </c>
      <c r="B112" s="49" t="s">
        <v>140</v>
      </c>
      <c r="C112" s="26">
        <v>1</v>
      </c>
      <c r="D112" s="26">
        <v>8</v>
      </c>
      <c r="E112" s="26">
        <v>4</v>
      </c>
      <c r="F112" s="26">
        <v>2</v>
      </c>
      <c r="G112" s="26"/>
      <c r="H112" s="26"/>
      <c r="I112" s="26"/>
      <c r="J112" s="225">
        <f t="shared" si="9"/>
        <v>128</v>
      </c>
      <c r="K112" s="26">
        <v>4</v>
      </c>
      <c r="L112" s="26">
        <v>2</v>
      </c>
      <c r="M112" s="26">
        <v>4</v>
      </c>
      <c r="N112" s="26">
        <v>2</v>
      </c>
      <c r="O112" s="26"/>
      <c r="P112" s="26">
        <v>2</v>
      </c>
      <c r="Q112" s="26">
        <v>1</v>
      </c>
      <c r="R112" s="26"/>
      <c r="S112" s="26"/>
      <c r="T112" s="26"/>
      <c r="U112" s="26"/>
      <c r="V112" s="226">
        <f t="shared" si="10"/>
        <v>118</v>
      </c>
      <c r="W112" s="26">
        <v>63</v>
      </c>
      <c r="X112" s="227">
        <v>16.16</v>
      </c>
      <c r="Y112" s="221">
        <f t="shared" si="16"/>
        <v>46.84</v>
      </c>
      <c r="Z112" s="222">
        <f t="shared" si="12"/>
        <v>292.84000000000003</v>
      </c>
      <c r="AA112" s="223">
        <f t="shared" ref="AA112:AA143" si="17">RANK(Z112,$Z$16:$Z$197)</f>
        <v>97</v>
      </c>
      <c r="AB112" s="49" t="str">
        <f t="shared" si="13"/>
        <v>III.</v>
      </c>
      <c r="AC112" s="49" t="str">
        <f t="shared" si="14"/>
        <v>III.</v>
      </c>
    </row>
    <row r="113" spans="1:29" ht="15" customHeight="1" x14ac:dyDescent="0.25">
      <c r="A113" s="224" t="s">
        <v>335</v>
      </c>
      <c r="B113" s="224" t="s">
        <v>324</v>
      </c>
      <c r="C113" s="26">
        <v>2</v>
      </c>
      <c r="D113" s="26">
        <v>7</v>
      </c>
      <c r="E113" s="26">
        <v>4</v>
      </c>
      <c r="F113" s="26">
        <v>1</v>
      </c>
      <c r="G113" s="26">
        <v>1</v>
      </c>
      <c r="H113" s="26"/>
      <c r="I113" s="26"/>
      <c r="J113" s="233">
        <f t="shared" si="9"/>
        <v>128</v>
      </c>
      <c r="K113" s="26">
        <v>2</v>
      </c>
      <c r="L113" s="26">
        <v>2</v>
      </c>
      <c r="M113" s="26">
        <v>4</v>
      </c>
      <c r="N113" s="26">
        <v>2</v>
      </c>
      <c r="O113" s="26"/>
      <c r="P113" s="26">
        <v>5</v>
      </c>
      <c r="Q113" s="26"/>
      <c r="R113" s="26"/>
      <c r="S113" s="26"/>
      <c r="T113" s="26"/>
      <c r="U113" s="26"/>
      <c r="V113" s="234">
        <f t="shared" si="10"/>
        <v>109</v>
      </c>
      <c r="W113" s="26">
        <v>77</v>
      </c>
      <c r="X113" s="227">
        <v>21.28</v>
      </c>
      <c r="Y113" s="235">
        <f t="shared" si="16"/>
        <v>55.72</v>
      </c>
      <c r="Z113" s="236">
        <f t="shared" si="12"/>
        <v>292.72000000000003</v>
      </c>
      <c r="AA113" s="237">
        <f t="shared" si="17"/>
        <v>98</v>
      </c>
      <c r="AB113" s="49" t="str">
        <f t="shared" si="13"/>
        <v>III.</v>
      </c>
      <c r="AC113" s="49" t="str">
        <f t="shared" si="14"/>
        <v xml:space="preserve"> </v>
      </c>
    </row>
    <row r="114" spans="1:29" ht="15" customHeight="1" x14ac:dyDescent="0.25">
      <c r="A114" s="224" t="s">
        <v>336</v>
      </c>
      <c r="B114" s="224" t="s">
        <v>324</v>
      </c>
      <c r="C114" s="26">
        <v>4</v>
      </c>
      <c r="D114" s="26">
        <v>10</v>
      </c>
      <c r="E114" s="26">
        <v>1</v>
      </c>
      <c r="F114" s="26"/>
      <c r="G114" s="26"/>
      <c r="H114" s="26"/>
      <c r="I114" s="26"/>
      <c r="J114" s="233">
        <f t="shared" si="9"/>
        <v>138</v>
      </c>
      <c r="K114" s="26">
        <v>2</v>
      </c>
      <c r="L114" s="26">
        <v>3</v>
      </c>
      <c r="M114" s="26">
        <v>6</v>
      </c>
      <c r="N114" s="26">
        <v>4</v>
      </c>
      <c r="O114" s="26"/>
      <c r="P114" s="26"/>
      <c r="Q114" s="26"/>
      <c r="R114" s="26"/>
      <c r="S114" s="26"/>
      <c r="T114" s="26"/>
      <c r="U114" s="26"/>
      <c r="V114" s="234">
        <f t="shared" si="10"/>
        <v>123</v>
      </c>
      <c r="W114" s="26">
        <v>47</v>
      </c>
      <c r="X114" s="227">
        <v>16.010000000000002</v>
      </c>
      <c r="Y114" s="235">
        <f t="shared" si="16"/>
        <v>30.99</v>
      </c>
      <c r="Z114" s="236">
        <f t="shared" si="12"/>
        <v>291.99</v>
      </c>
      <c r="AA114" s="237">
        <f t="shared" si="17"/>
        <v>99</v>
      </c>
      <c r="AB114" s="49" t="str">
        <f t="shared" si="13"/>
        <v>II.</v>
      </c>
      <c r="AC114" s="49" t="str">
        <f t="shared" si="14"/>
        <v>III.</v>
      </c>
    </row>
    <row r="115" spans="1:29" ht="15" customHeight="1" x14ac:dyDescent="0.25">
      <c r="A115" s="224" t="s">
        <v>73</v>
      </c>
      <c r="B115" s="224" t="s">
        <v>74</v>
      </c>
      <c r="C115" s="26">
        <v>4</v>
      </c>
      <c r="D115" s="26">
        <v>5</v>
      </c>
      <c r="E115" s="26">
        <v>6</v>
      </c>
      <c r="F115" s="26"/>
      <c r="G115" s="26"/>
      <c r="H115" s="26"/>
      <c r="I115" s="26"/>
      <c r="J115" s="225">
        <f t="shared" si="9"/>
        <v>133</v>
      </c>
      <c r="K115" s="26">
        <v>4</v>
      </c>
      <c r="L115" s="26">
        <v>6</v>
      </c>
      <c r="M115" s="26">
        <v>2</v>
      </c>
      <c r="N115" s="26">
        <v>2</v>
      </c>
      <c r="O115" s="26"/>
      <c r="P115" s="26"/>
      <c r="Q115" s="26"/>
      <c r="R115" s="26">
        <v>1</v>
      </c>
      <c r="S115" s="26"/>
      <c r="T115" s="26"/>
      <c r="U115" s="26"/>
      <c r="V115" s="226">
        <f t="shared" si="10"/>
        <v>127</v>
      </c>
      <c r="W115" s="26">
        <v>61</v>
      </c>
      <c r="X115" s="227">
        <v>29.4</v>
      </c>
      <c r="Y115" s="221">
        <f t="shared" si="16"/>
        <v>31.6</v>
      </c>
      <c r="Z115" s="222">
        <f t="shared" si="12"/>
        <v>291.60000000000002</v>
      </c>
      <c r="AA115" s="223">
        <f t="shared" si="17"/>
        <v>100</v>
      </c>
      <c r="AB115" s="49" t="str">
        <f t="shared" si="13"/>
        <v>II.</v>
      </c>
      <c r="AC115" s="49" t="str">
        <f t="shared" si="14"/>
        <v>II.</v>
      </c>
    </row>
    <row r="116" spans="1:29" ht="15" customHeight="1" x14ac:dyDescent="0.25">
      <c r="A116" s="232" t="s">
        <v>205</v>
      </c>
      <c r="B116" s="232" t="s">
        <v>195</v>
      </c>
      <c r="C116" s="26">
        <v>8</v>
      </c>
      <c r="D116" s="26">
        <v>6</v>
      </c>
      <c r="E116" s="26">
        <v>1</v>
      </c>
      <c r="F116" s="26"/>
      <c r="G116" s="26"/>
      <c r="H116" s="26"/>
      <c r="I116" s="26"/>
      <c r="J116" s="225">
        <f t="shared" si="9"/>
        <v>142</v>
      </c>
      <c r="K116" s="26">
        <v>2</v>
      </c>
      <c r="L116" s="26"/>
      <c r="M116" s="26">
        <v>7</v>
      </c>
      <c r="N116" s="26">
        <v>3</v>
      </c>
      <c r="O116" s="26">
        <v>2</v>
      </c>
      <c r="P116" s="26">
        <v>1</v>
      </c>
      <c r="Q116" s="26"/>
      <c r="R116" s="26"/>
      <c r="S116" s="26"/>
      <c r="T116" s="26"/>
      <c r="U116" s="26"/>
      <c r="V116" s="226">
        <f t="shared" si="10"/>
        <v>114</v>
      </c>
      <c r="W116" s="26">
        <v>46</v>
      </c>
      <c r="X116" s="227">
        <v>11.42</v>
      </c>
      <c r="Y116" s="221">
        <f t="shared" si="16"/>
        <v>34.58</v>
      </c>
      <c r="Z116" s="222">
        <f t="shared" si="12"/>
        <v>290.58</v>
      </c>
      <c r="AA116" s="223">
        <f t="shared" si="17"/>
        <v>101</v>
      </c>
      <c r="AB116" s="49" t="str">
        <f t="shared" si="13"/>
        <v>I.</v>
      </c>
      <c r="AC116" s="49" t="str">
        <f t="shared" si="14"/>
        <v xml:space="preserve"> </v>
      </c>
    </row>
    <row r="117" spans="1:29" ht="15" customHeight="1" x14ac:dyDescent="0.25">
      <c r="A117" s="232" t="s">
        <v>150</v>
      </c>
      <c r="B117" s="232" t="s">
        <v>123</v>
      </c>
      <c r="C117" s="26">
        <v>6</v>
      </c>
      <c r="D117" s="26">
        <v>5</v>
      </c>
      <c r="E117" s="26">
        <v>4</v>
      </c>
      <c r="F117" s="26"/>
      <c r="G117" s="26"/>
      <c r="H117" s="26"/>
      <c r="I117" s="26"/>
      <c r="J117" s="225">
        <f t="shared" si="9"/>
        <v>137</v>
      </c>
      <c r="K117" s="26">
        <v>3</v>
      </c>
      <c r="L117" s="26">
        <v>2</v>
      </c>
      <c r="M117" s="26">
        <v>1</v>
      </c>
      <c r="N117" s="26">
        <v>4</v>
      </c>
      <c r="O117" s="26">
        <v>2</v>
      </c>
      <c r="P117" s="26"/>
      <c r="Q117" s="26"/>
      <c r="R117" s="26">
        <v>1</v>
      </c>
      <c r="S117" s="26">
        <v>2</v>
      </c>
      <c r="T117" s="26"/>
      <c r="U117" s="26"/>
      <c r="V117" s="226">
        <f t="shared" si="10"/>
        <v>103</v>
      </c>
      <c r="W117" s="26">
        <v>62</v>
      </c>
      <c r="X117" s="227">
        <v>11.51</v>
      </c>
      <c r="Y117" s="221">
        <f t="shared" si="16"/>
        <v>50.49</v>
      </c>
      <c r="Z117" s="222">
        <f t="shared" si="12"/>
        <v>290.49</v>
      </c>
      <c r="AA117" s="223">
        <f t="shared" si="17"/>
        <v>102</v>
      </c>
      <c r="AB117" s="49" t="str">
        <f t="shared" si="13"/>
        <v>II.</v>
      </c>
      <c r="AC117" s="49" t="str">
        <f t="shared" si="14"/>
        <v xml:space="preserve"> </v>
      </c>
    </row>
    <row r="118" spans="1:29" ht="15" customHeight="1" x14ac:dyDescent="0.25">
      <c r="A118" s="232" t="s">
        <v>214</v>
      </c>
      <c r="B118" s="232" t="s">
        <v>195</v>
      </c>
      <c r="C118" s="26">
        <v>3</v>
      </c>
      <c r="D118" s="26">
        <v>6</v>
      </c>
      <c r="E118" s="26">
        <v>5</v>
      </c>
      <c r="F118" s="26">
        <v>1</v>
      </c>
      <c r="G118" s="26"/>
      <c r="H118" s="26"/>
      <c r="I118" s="26"/>
      <c r="J118" s="225">
        <f t="shared" si="9"/>
        <v>131</v>
      </c>
      <c r="K118" s="26">
        <v>1</v>
      </c>
      <c r="L118" s="26">
        <v>1</v>
      </c>
      <c r="M118" s="26">
        <v>7</v>
      </c>
      <c r="N118" s="26">
        <v>1</v>
      </c>
      <c r="O118" s="26">
        <v>2</v>
      </c>
      <c r="P118" s="26">
        <v>1</v>
      </c>
      <c r="Q118" s="26">
        <v>2</v>
      </c>
      <c r="R118" s="26"/>
      <c r="S118" s="26"/>
      <c r="T118" s="26"/>
      <c r="U118" s="26"/>
      <c r="V118" s="226">
        <f t="shared" si="10"/>
        <v>107</v>
      </c>
      <c r="W118" s="26">
        <v>66</v>
      </c>
      <c r="X118" s="227">
        <v>13.89</v>
      </c>
      <c r="Y118" s="221">
        <f t="shared" si="16"/>
        <v>52.11</v>
      </c>
      <c r="Z118" s="222">
        <f t="shared" si="12"/>
        <v>290.11</v>
      </c>
      <c r="AA118" s="223">
        <f t="shared" si="17"/>
        <v>103</v>
      </c>
      <c r="AB118" s="49" t="str">
        <f t="shared" si="13"/>
        <v>II.</v>
      </c>
      <c r="AC118" s="49" t="str">
        <f t="shared" si="14"/>
        <v xml:space="preserve"> </v>
      </c>
    </row>
    <row r="119" spans="1:29" ht="15" customHeight="1" x14ac:dyDescent="0.25">
      <c r="A119" s="224" t="s">
        <v>337</v>
      </c>
      <c r="B119" s="224" t="s">
        <v>324</v>
      </c>
      <c r="C119" s="26">
        <v>6</v>
      </c>
      <c r="D119" s="26">
        <v>7</v>
      </c>
      <c r="E119" s="26">
        <v>2</v>
      </c>
      <c r="F119" s="26"/>
      <c r="G119" s="26"/>
      <c r="H119" s="26"/>
      <c r="I119" s="26"/>
      <c r="J119" s="233">
        <f t="shared" si="9"/>
        <v>139</v>
      </c>
      <c r="K119" s="26">
        <v>2</v>
      </c>
      <c r="L119" s="26">
        <v>5</v>
      </c>
      <c r="M119" s="26">
        <v>3</v>
      </c>
      <c r="N119" s="26">
        <v>3</v>
      </c>
      <c r="O119" s="26">
        <v>1</v>
      </c>
      <c r="P119" s="26"/>
      <c r="Q119" s="26"/>
      <c r="R119" s="26"/>
      <c r="S119" s="26">
        <v>1</v>
      </c>
      <c r="T119" s="26"/>
      <c r="U119" s="26"/>
      <c r="V119" s="234">
        <f t="shared" si="10"/>
        <v>118</v>
      </c>
      <c r="W119" s="26">
        <v>54</v>
      </c>
      <c r="X119" s="227">
        <v>21.44</v>
      </c>
      <c r="Y119" s="235">
        <f t="shared" si="16"/>
        <v>32.56</v>
      </c>
      <c r="Z119" s="236">
        <f t="shared" si="12"/>
        <v>289.56</v>
      </c>
      <c r="AA119" s="237">
        <f t="shared" si="17"/>
        <v>104</v>
      </c>
      <c r="AB119" s="49" t="str">
        <f t="shared" si="13"/>
        <v>II.</v>
      </c>
      <c r="AC119" s="49" t="str">
        <f t="shared" si="14"/>
        <v>III.</v>
      </c>
    </row>
    <row r="120" spans="1:29" ht="15" customHeight="1" x14ac:dyDescent="0.25">
      <c r="A120" s="232" t="s">
        <v>151</v>
      </c>
      <c r="B120" s="232" t="s">
        <v>140</v>
      </c>
      <c r="C120" s="26">
        <v>7</v>
      </c>
      <c r="D120" s="26">
        <v>4</v>
      </c>
      <c r="E120" s="26">
        <v>2</v>
      </c>
      <c r="F120" s="26">
        <v>1</v>
      </c>
      <c r="G120" s="26"/>
      <c r="H120" s="26">
        <v>1</v>
      </c>
      <c r="I120" s="26"/>
      <c r="J120" s="225">
        <f t="shared" si="9"/>
        <v>134</v>
      </c>
      <c r="K120" s="26">
        <v>1</v>
      </c>
      <c r="L120" s="26">
        <v>3</v>
      </c>
      <c r="M120" s="26">
        <v>3</v>
      </c>
      <c r="N120" s="26">
        <v>2</v>
      </c>
      <c r="O120" s="26">
        <v>3</v>
      </c>
      <c r="P120" s="26"/>
      <c r="Q120" s="26">
        <v>2</v>
      </c>
      <c r="R120" s="26">
        <v>1</v>
      </c>
      <c r="S120" s="26"/>
      <c r="T120" s="26"/>
      <c r="U120" s="26"/>
      <c r="V120" s="226">
        <f t="shared" si="10"/>
        <v>104</v>
      </c>
      <c r="W120" s="26">
        <v>64</v>
      </c>
      <c r="X120" s="227">
        <v>12.8</v>
      </c>
      <c r="Y120" s="221">
        <f t="shared" si="16"/>
        <v>51.2</v>
      </c>
      <c r="Z120" s="222">
        <f t="shared" si="12"/>
        <v>289.2</v>
      </c>
      <c r="AA120" s="223">
        <f t="shared" si="17"/>
        <v>105</v>
      </c>
      <c r="AB120" s="49" t="str">
        <f t="shared" si="13"/>
        <v>II.</v>
      </c>
      <c r="AC120" s="49" t="str">
        <f t="shared" si="14"/>
        <v xml:space="preserve"> </v>
      </c>
    </row>
    <row r="121" spans="1:29" ht="15" customHeight="1" x14ac:dyDescent="0.25">
      <c r="A121" s="224" t="s">
        <v>243</v>
      </c>
      <c r="B121" s="224" t="s">
        <v>232</v>
      </c>
      <c r="C121" s="26">
        <v>5</v>
      </c>
      <c r="D121" s="26">
        <v>9</v>
      </c>
      <c r="E121" s="26">
        <v>1</v>
      </c>
      <c r="F121" s="26"/>
      <c r="G121" s="26"/>
      <c r="H121" s="26"/>
      <c r="I121" s="26"/>
      <c r="J121" s="225">
        <f t="shared" si="9"/>
        <v>139</v>
      </c>
      <c r="K121" s="26">
        <v>1</v>
      </c>
      <c r="L121" s="26">
        <v>6</v>
      </c>
      <c r="M121" s="26">
        <v>6</v>
      </c>
      <c r="N121" s="26"/>
      <c r="O121" s="26">
        <v>2</v>
      </c>
      <c r="P121" s="26"/>
      <c r="Q121" s="26"/>
      <c r="R121" s="26"/>
      <c r="S121" s="26"/>
      <c r="T121" s="26"/>
      <c r="U121" s="26"/>
      <c r="V121" s="226">
        <f t="shared" si="10"/>
        <v>124</v>
      </c>
      <c r="W121" s="26">
        <v>44</v>
      </c>
      <c r="X121" s="227">
        <v>17.97</v>
      </c>
      <c r="Y121" s="221">
        <f t="shared" si="16"/>
        <v>26.03</v>
      </c>
      <c r="Z121" s="222">
        <f t="shared" si="12"/>
        <v>289.02999999999997</v>
      </c>
      <c r="AA121" s="223">
        <f t="shared" si="17"/>
        <v>106</v>
      </c>
      <c r="AB121" s="49" t="str">
        <f t="shared" si="13"/>
        <v>II.</v>
      </c>
      <c r="AC121" s="49" t="str">
        <f t="shared" si="14"/>
        <v>III.</v>
      </c>
    </row>
    <row r="122" spans="1:29" ht="15" customHeight="1" x14ac:dyDescent="0.25">
      <c r="A122" s="49" t="s">
        <v>152</v>
      </c>
      <c r="B122" s="49" t="s">
        <v>153</v>
      </c>
      <c r="C122" s="26">
        <v>1</v>
      </c>
      <c r="D122" s="26">
        <v>10</v>
      </c>
      <c r="E122" s="26">
        <v>3</v>
      </c>
      <c r="F122" s="26">
        <v>1</v>
      </c>
      <c r="G122" s="26"/>
      <c r="H122" s="26"/>
      <c r="I122" s="26"/>
      <c r="J122" s="225">
        <f t="shared" si="9"/>
        <v>131</v>
      </c>
      <c r="K122" s="26">
        <v>1</v>
      </c>
      <c r="L122" s="26">
        <v>6</v>
      </c>
      <c r="M122" s="26">
        <v>2</v>
      </c>
      <c r="N122" s="26">
        <v>4</v>
      </c>
      <c r="O122" s="26">
        <v>1</v>
      </c>
      <c r="P122" s="26"/>
      <c r="Q122" s="26"/>
      <c r="R122" s="26">
        <v>1</v>
      </c>
      <c r="S122" s="26"/>
      <c r="T122" s="26"/>
      <c r="U122" s="26"/>
      <c r="V122" s="226">
        <f t="shared" si="10"/>
        <v>117</v>
      </c>
      <c r="W122" s="26">
        <v>56</v>
      </c>
      <c r="X122" s="227">
        <v>15.84</v>
      </c>
      <c r="Y122" s="221">
        <f t="shared" si="16"/>
        <v>40.159999999999997</v>
      </c>
      <c r="Z122" s="222">
        <f t="shared" si="12"/>
        <v>288.15999999999997</v>
      </c>
      <c r="AA122" s="223">
        <f t="shared" si="17"/>
        <v>107</v>
      </c>
      <c r="AB122" s="49" t="str">
        <f t="shared" si="13"/>
        <v>II.</v>
      </c>
      <c r="AC122" s="49" t="str">
        <f t="shared" si="14"/>
        <v>III.</v>
      </c>
    </row>
    <row r="123" spans="1:29" ht="15" customHeight="1" x14ac:dyDescent="0.25">
      <c r="A123" s="232" t="s">
        <v>154</v>
      </c>
      <c r="B123" s="232" t="s">
        <v>121</v>
      </c>
      <c r="C123" s="26">
        <v>5</v>
      </c>
      <c r="D123" s="26">
        <v>5</v>
      </c>
      <c r="E123" s="26">
        <v>3</v>
      </c>
      <c r="F123" s="26"/>
      <c r="G123" s="26"/>
      <c r="H123" s="26"/>
      <c r="I123" s="26">
        <v>2</v>
      </c>
      <c r="J123" s="225">
        <f t="shared" si="9"/>
        <v>119</v>
      </c>
      <c r="K123" s="26">
        <v>1</v>
      </c>
      <c r="L123" s="26">
        <v>7</v>
      </c>
      <c r="M123" s="26">
        <v>3</v>
      </c>
      <c r="N123" s="26">
        <v>3</v>
      </c>
      <c r="O123" s="26">
        <v>1</v>
      </c>
      <c r="P123" s="26"/>
      <c r="Q123" s="26"/>
      <c r="R123" s="26"/>
      <c r="S123" s="26"/>
      <c r="T123" s="26"/>
      <c r="U123" s="26"/>
      <c r="V123" s="226">
        <f t="shared" si="10"/>
        <v>124</v>
      </c>
      <c r="W123" s="26">
        <v>61</v>
      </c>
      <c r="X123" s="227">
        <v>16.16</v>
      </c>
      <c r="Y123" s="221">
        <f t="shared" si="16"/>
        <v>44.84</v>
      </c>
      <c r="Z123" s="222">
        <f t="shared" si="12"/>
        <v>287.84000000000003</v>
      </c>
      <c r="AA123" s="223">
        <f t="shared" si="17"/>
        <v>108</v>
      </c>
      <c r="AB123" s="49" t="str">
        <f t="shared" si="13"/>
        <v xml:space="preserve"> </v>
      </c>
      <c r="AC123" s="49" t="str">
        <f t="shared" si="14"/>
        <v>III.</v>
      </c>
    </row>
    <row r="124" spans="1:29" ht="15" customHeight="1" x14ac:dyDescent="0.25">
      <c r="A124" s="224" t="s">
        <v>290</v>
      </c>
      <c r="B124" s="224" t="s">
        <v>280</v>
      </c>
      <c r="C124" s="26">
        <v>8</v>
      </c>
      <c r="D124" s="26">
        <v>7</v>
      </c>
      <c r="E124" s="26"/>
      <c r="F124" s="26"/>
      <c r="G124" s="26"/>
      <c r="H124" s="26"/>
      <c r="I124" s="26"/>
      <c r="J124" s="225">
        <f t="shared" si="9"/>
        <v>143</v>
      </c>
      <c r="K124" s="26"/>
      <c r="L124" s="26">
        <v>2</v>
      </c>
      <c r="M124" s="26">
        <v>6</v>
      </c>
      <c r="N124" s="26">
        <v>1</v>
      </c>
      <c r="O124" s="26">
        <v>1</v>
      </c>
      <c r="P124" s="26">
        <v>3</v>
      </c>
      <c r="Q124" s="26">
        <v>1</v>
      </c>
      <c r="R124" s="26">
        <v>1</v>
      </c>
      <c r="S124" s="26"/>
      <c r="T124" s="26"/>
      <c r="U124" s="26"/>
      <c r="V124" s="226">
        <f t="shared" si="10"/>
        <v>101</v>
      </c>
      <c r="W124" s="26">
        <f>10+10+8+8+7+6+6+4+2+2</f>
        <v>63</v>
      </c>
      <c r="X124" s="227">
        <v>20.12</v>
      </c>
      <c r="Y124" s="221">
        <f t="shared" si="16"/>
        <v>42.879999999999995</v>
      </c>
      <c r="Z124" s="222">
        <f t="shared" si="12"/>
        <v>286.88</v>
      </c>
      <c r="AA124" s="223">
        <f t="shared" si="17"/>
        <v>109</v>
      </c>
      <c r="AB124" s="49" t="str">
        <f t="shared" si="13"/>
        <v>I.</v>
      </c>
      <c r="AC124" s="49" t="str">
        <f t="shared" si="14"/>
        <v xml:space="preserve"> </v>
      </c>
    </row>
    <row r="125" spans="1:29" ht="15" customHeight="1" x14ac:dyDescent="0.25">
      <c r="A125" s="224" t="s">
        <v>338</v>
      </c>
      <c r="B125" s="224" t="s">
        <v>331</v>
      </c>
      <c r="C125" s="26">
        <v>9</v>
      </c>
      <c r="D125" s="26">
        <v>6</v>
      </c>
      <c r="E125" s="26"/>
      <c r="F125" s="26"/>
      <c r="G125" s="26"/>
      <c r="H125" s="26"/>
      <c r="I125" s="26"/>
      <c r="J125" s="233">
        <f t="shared" si="9"/>
        <v>144</v>
      </c>
      <c r="K125" s="26">
        <v>1</v>
      </c>
      <c r="L125" s="26">
        <v>8</v>
      </c>
      <c r="M125" s="26">
        <v>1</v>
      </c>
      <c r="N125" s="26">
        <v>5</v>
      </c>
      <c r="O125" s="26"/>
      <c r="P125" s="26"/>
      <c r="Q125" s="26"/>
      <c r="R125" s="26"/>
      <c r="S125" s="26"/>
      <c r="T125" s="26"/>
      <c r="U125" s="26"/>
      <c r="V125" s="234">
        <f t="shared" si="10"/>
        <v>125</v>
      </c>
      <c r="W125" s="26">
        <v>39</v>
      </c>
      <c r="X125" s="227">
        <v>21.4</v>
      </c>
      <c r="Y125" s="238">
        <f t="shared" si="16"/>
        <v>17.600000000000001</v>
      </c>
      <c r="Z125" s="239">
        <f t="shared" si="12"/>
        <v>286.60000000000002</v>
      </c>
      <c r="AA125" s="237">
        <f t="shared" si="17"/>
        <v>110</v>
      </c>
      <c r="AB125" s="49" t="str">
        <f t="shared" si="13"/>
        <v>I.</v>
      </c>
      <c r="AC125" s="49" t="str">
        <f t="shared" si="14"/>
        <v>II.</v>
      </c>
    </row>
    <row r="126" spans="1:29" ht="15" customHeight="1" x14ac:dyDescent="0.25">
      <c r="A126" s="232" t="s">
        <v>155</v>
      </c>
      <c r="B126" s="232" t="s">
        <v>119</v>
      </c>
      <c r="C126" s="26">
        <v>3</v>
      </c>
      <c r="D126" s="26">
        <v>9</v>
      </c>
      <c r="E126" s="26">
        <v>3</v>
      </c>
      <c r="F126" s="26"/>
      <c r="G126" s="26"/>
      <c r="H126" s="26"/>
      <c r="I126" s="26"/>
      <c r="J126" s="225">
        <f t="shared" si="9"/>
        <v>135</v>
      </c>
      <c r="K126" s="26">
        <v>1</v>
      </c>
      <c r="L126" s="26">
        <v>6</v>
      </c>
      <c r="M126" s="26">
        <v>3</v>
      </c>
      <c r="N126" s="26">
        <v>2</v>
      </c>
      <c r="O126" s="26">
        <v>1</v>
      </c>
      <c r="P126" s="26">
        <v>1</v>
      </c>
      <c r="Q126" s="26">
        <v>1</v>
      </c>
      <c r="R126" s="26"/>
      <c r="S126" s="26"/>
      <c r="T126" s="26"/>
      <c r="U126" s="26"/>
      <c r="V126" s="226">
        <f t="shared" si="10"/>
        <v>117</v>
      </c>
      <c r="W126" s="26">
        <v>49</v>
      </c>
      <c r="X126" s="227">
        <v>14.94</v>
      </c>
      <c r="Y126" s="221">
        <f t="shared" si="16"/>
        <v>34.06</v>
      </c>
      <c r="Z126" s="222">
        <f t="shared" si="12"/>
        <v>286.06</v>
      </c>
      <c r="AA126" s="223">
        <f t="shared" si="17"/>
        <v>111</v>
      </c>
      <c r="AB126" s="49" t="str">
        <f t="shared" si="13"/>
        <v>II.</v>
      </c>
      <c r="AC126" s="49" t="str">
        <f t="shared" si="14"/>
        <v>III.</v>
      </c>
    </row>
    <row r="127" spans="1:29" ht="15" customHeight="1" x14ac:dyDescent="0.25">
      <c r="A127" s="224" t="s">
        <v>291</v>
      </c>
      <c r="B127" s="224" t="s">
        <v>276</v>
      </c>
      <c r="C127" s="26">
        <v>8</v>
      </c>
      <c r="D127" s="26">
        <v>3</v>
      </c>
      <c r="E127" s="26">
        <v>2</v>
      </c>
      <c r="F127" s="26">
        <v>2</v>
      </c>
      <c r="G127" s="26"/>
      <c r="H127" s="26"/>
      <c r="I127" s="26"/>
      <c r="J127" s="225">
        <f t="shared" si="9"/>
        <v>137</v>
      </c>
      <c r="K127" s="26"/>
      <c r="L127" s="26">
        <v>7</v>
      </c>
      <c r="M127" s="26">
        <v>3</v>
      </c>
      <c r="N127" s="26">
        <v>2</v>
      </c>
      <c r="O127" s="26"/>
      <c r="P127" s="26">
        <v>2</v>
      </c>
      <c r="Q127" s="26">
        <v>1</v>
      </c>
      <c r="R127" s="26"/>
      <c r="S127" s="26"/>
      <c r="T127" s="26"/>
      <c r="U127" s="26"/>
      <c r="V127" s="226">
        <f t="shared" si="10"/>
        <v>115</v>
      </c>
      <c r="W127" s="26">
        <f>9+8+7+5+4+4+3+3</f>
        <v>43</v>
      </c>
      <c r="X127" s="227">
        <v>9.3800000000000008</v>
      </c>
      <c r="Y127" s="221">
        <f t="shared" si="16"/>
        <v>33.619999999999997</v>
      </c>
      <c r="Z127" s="222">
        <f t="shared" si="12"/>
        <v>285.62</v>
      </c>
      <c r="AA127" s="223">
        <f t="shared" si="17"/>
        <v>112</v>
      </c>
      <c r="AB127" s="49" t="str">
        <f t="shared" si="13"/>
        <v>II.</v>
      </c>
      <c r="AC127" s="49" t="str">
        <f t="shared" si="14"/>
        <v xml:space="preserve"> </v>
      </c>
    </row>
    <row r="128" spans="1:29" ht="15" customHeight="1" x14ac:dyDescent="0.25">
      <c r="A128" s="217" t="s">
        <v>75</v>
      </c>
      <c r="B128" s="217" t="s">
        <v>74</v>
      </c>
      <c r="C128" s="76">
        <v>5</v>
      </c>
      <c r="D128" s="76">
        <v>7</v>
      </c>
      <c r="E128" s="76">
        <v>2</v>
      </c>
      <c r="F128" s="76">
        <v>1</v>
      </c>
      <c r="G128" s="76"/>
      <c r="H128" s="76"/>
      <c r="I128" s="76"/>
      <c r="J128" s="218">
        <f t="shared" si="9"/>
        <v>136</v>
      </c>
      <c r="K128" s="76"/>
      <c r="L128" s="76">
        <v>6</v>
      </c>
      <c r="M128" s="76">
        <v>2</v>
      </c>
      <c r="N128" s="76">
        <v>5</v>
      </c>
      <c r="O128" s="76"/>
      <c r="P128" s="76">
        <v>1</v>
      </c>
      <c r="Q128" s="76"/>
      <c r="R128" s="76">
        <v>1</v>
      </c>
      <c r="S128" s="76"/>
      <c r="T128" s="76"/>
      <c r="U128" s="76"/>
      <c r="V128" s="219">
        <f t="shared" si="10"/>
        <v>113</v>
      </c>
      <c r="W128" s="76">
        <v>54</v>
      </c>
      <c r="X128" s="220">
        <v>17.989999999999998</v>
      </c>
      <c r="Y128" s="221">
        <f t="shared" si="16"/>
        <v>36.010000000000005</v>
      </c>
      <c r="Z128" s="222">
        <f t="shared" si="12"/>
        <v>285.01</v>
      </c>
      <c r="AA128" s="223">
        <f t="shared" si="17"/>
        <v>113</v>
      </c>
      <c r="AB128" s="49" t="str">
        <f t="shared" si="13"/>
        <v>II.</v>
      </c>
      <c r="AC128" s="49" t="str">
        <f t="shared" si="14"/>
        <v xml:space="preserve"> </v>
      </c>
    </row>
    <row r="129" spans="1:29" ht="15" customHeight="1" x14ac:dyDescent="0.25">
      <c r="A129" s="224" t="s">
        <v>368</v>
      </c>
      <c r="B129" s="224" t="s">
        <v>363</v>
      </c>
      <c r="C129" s="26">
        <v>6</v>
      </c>
      <c r="D129" s="26">
        <v>4</v>
      </c>
      <c r="E129" s="26">
        <v>5</v>
      </c>
      <c r="F129" s="26"/>
      <c r="G129" s="26"/>
      <c r="H129" s="26"/>
      <c r="I129" s="158"/>
      <c r="J129" s="225">
        <f t="shared" si="9"/>
        <v>136</v>
      </c>
      <c r="K129" s="26">
        <v>2</v>
      </c>
      <c r="L129" s="26">
        <v>2</v>
      </c>
      <c r="M129" s="26">
        <v>6</v>
      </c>
      <c r="N129" s="26">
        <v>3</v>
      </c>
      <c r="O129" s="26">
        <v>2</v>
      </c>
      <c r="P129" s="26"/>
      <c r="Q129" s="26"/>
      <c r="R129" s="26"/>
      <c r="S129" s="26"/>
      <c r="T129" s="158"/>
      <c r="U129" s="158"/>
      <c r="V129" s="226">
        <f t="shared" si="10"/>
        <v>119</v>
      </c>
      <c r="W129" s="26">
        <v>60</v>
      </c>
      <c r="X129" s="227">
        <v>30.13</v>
      </c>
      <c r="Y129" s="221">
        <f t="shared" si="16"/>
        <v>29.87</v>
      </c>
      <c r="Z129" s="222">
        <f t="shared" si="12"/>
        <v>284.87</v>
      </c>
      <c r="AA129" s="223">
        <f t="shared" si="17"/>
        <v>114</v>
      </c>
      <c r="AB129" s="49" t="str">
        <f t="shared" si="13"/>
        <v>II.</v>
      </c>
      <c r="AC129" s="49" t="str">
        <f t="shared" si="14"/>
        <v>III.</v>
      </c>
    </row>
    <row r="130" spans="1:29" ht="15" customHeight="1" x14ac:dyDescent="0.25">
      <c r="A130" s="232" t="s">
        <v>156</v>
      </c>
      <c r="B130" s="232" t="s">
        <v>123</v>
      </c>
      <c r="C130" s="26">
        <v>4</v>
      </c>
      <c r="D130" s="26">
        <v>6</v>
      </c>
      <c r="E130" s="26">
        <v>4</v>
      </c>
      <c r="F130" s="26"/>
      <c r="G130" s="26"/>
      <c r="H130" s="26"/>
      <c r="I130" s="26">
        <v>1</v>
      </c>
      <c r="J130" s="225">
        <f t="shared" si="9"/>
        <v>126</v>
      </c>
      <c r="K130" s="26">
        <v>3</v>
      </c>
      <c r="L130" s="26">
        <v>3</v>
      </c>
      <c r="M130" s="26">
        <v>2</v>
      </c>
      <c r="N130" s="26">
        <v>3</v>
      </c>
      <c r="O130" s="26">
        <v>2</v>
      </c>
      <c r="P130" s="26">
        <v>1</v>
      </c>
      <c r="Q130" s="26">
        <v>1</v>
      </c>
      <c r="R130" s="26"/>
      <c r="S130" s="26"/>
      <c r="T130" s="26"/>
      <c r="U130" s="26"/>
      <c r="V130" s="226">
        <f t="shared" si="10"/>
        <v>115</v>
      </c>
      <c r="W130" s="26">
        <v>59</v>
      </c>
      <c r="X130" s="227">
        <v>15.41</v>
      </c>
      <c r="Y130" s="221">
        <f t="shared" si="16"/>
        <v>43.59</v>
      </c>
      <c r="Z130" s="222">
        <f t="shared" si="12"/>
        <v>284.59000000000003</v>
      </c>
      <c r="AA130" s="223">
        <f t="shared" si="17"/>
        <v>115</v>
      </c>
      <c r="AB130" s="49" t="str">
        <f t="shared" si="13"/>
        <v>III.</v>
      </c>
      <c r="AC130" s="49" t="str">
        <f t="shared" si="14"/>
        <v xml:space="preserve"> </v>
      </c>
    </row>
    <row r="131" spans="1:29" ht="15" customHeight="1" x14ac:dyDescent="0.25">
      <c r="A131" s="224" t="s">
        <v>292</v>
      </c>
      <c r="B131" s="224" t="s">
        <v>293</v>
      </c>
      <c r="C131" s="26">
        <v>6</v>
      </c>
      <c r="D131" s="26">
        <v>7</v>
      </c>
      <c r="E131" s="26">
        <v>2</v>
      </c>
      <c r="F131" s="26"/>
      <c r="G131" s="26"/>
      <c r="H131" s="26"/>
      <c r="I131" s="26"/>
      <c r="J131" s="225">
        <f t="shared" ref="J131:J189" si="18">IF(SUM(C131:I131)=0,0,IF(SUM(C131:I131)&lt;15,"CHYBÍ",IF(SUM(C131:I131)&gt;15,"MOC",IF(SUM(C131:I131)=15,SUM(C131*10+D131*9+E131*8+F131*7+G131*6+H131*5)))))</f>
        <v>139</v>
      </c>
      <c r="K131" s="26">
        <v>2</v>
      </c>
      <c r="L131" s="26">
        <v>2</v>
      </c>
      <c r="M131" s="26">
        <v>5</v>
      </c>
      <c r="N131" s="26">
        <v>4</v>
      </c>
      <c r="O131" s="26">
        <v>1</v>
      </c>
      <c r="P131" s="26"/>
      <c r="Q131" s="26"/>
      <c r="R131" s="26">
        <v>1</v>
      </c>
      <c r="S131" s="26"/>
      <c r="T131" s="26"/>
      <c r="U131" s="26"/>
      <c r="V131" s="226">
        <f t="shared" ref="V131:V189" si="19">IF(SUM(K131:U131)=0,0,IF(SUM(K131:U131)&lt;15,"CHYBÍ",IF(SUM(K131:U131)=15,SUM(K131*10+L131*9+M131*8+N131*7+O131*6+P131*5+Q131*4+R131*3+S131*2+T131*1,IF(SUM(K131:U131)&gt;15,"MOC")))))</f>
        <v>115</v>
      </c>
      <c r="W131" s="26">
        <f>9+8+8+6+6+5+4+3+1</f>
        <v>50</v>
      </c>
      <c r="X131" s="227">
        <v>20.87</v>
      </c>
      <c r="Y131" s="221">
        <f t="shared" ref="Y131:Y140" si="20">SUM(W131-X131)</f>
        <v>29.13</v>
      </c>
      <c r="Z131" s="222">
        <f t="shared" ref="Z131:Z189" si="21">SUM(J131+V131+Y131)</f>
        <v>283.13</v>
      </c>
      <c r="AA131" s="223">
        <f t="shared" si="17"/>
        <v>116</v>
      </c>
      <c r="AB131" s="49" t="str">
        <f t="shared" ref="AB131:AB189" si="22">IF(AND(J131&gt;=146,J131&lt;=150),"M",IF(AND(J131&gt;=140,J131&lt;=145),"I.",IF(AND(J131&gt;=130,J131&lt;=139),"II.",IF(AND(J131&gt;=125,J131&lt;=133),"III."," "))))</f>
        <v>II.</v>
      </c>
      <c r="AC131" s="49" t="str">
        <f t="shared" ref="AC131:AC189" si="23">IF(AND(V131&gt;=137,V131&lt;=150),"M",IF(AND(V131&gt;=131,V131&lt;=136),"I.",IF(AND(V131&gt;=125,V131&lt;=130),"II.",IF(AND(V131&gt;=116,V131&lt;=124),"III."," "))))</f>
        <v xml:space="preserve"> </v>
      </c>
    </row>
    <row r="132" spans="1:29" ht="15" customHeight="1" x14ac:dyDescent="0.25">
      <c r="A132" s="49" t="s">
        <v>157</v>
      </c>
      <c r="B132" s="49" t="s">
        <v>123</v>
      </c>
      <c r="C132" s="26">
        <v>4</v>
      </c>
      <c r="D132" s="26">
        <v>9</v>
      </c>
      <c r="E132" s="26">
        <v>2</v>
      </c>
      <c r="F132" s="26"/>
      <c r="G132" s="26"/>
      <c r="H132" s="26"/>
      <c r="I132" s="26"/>
      <c r="J132" s="225">
        <f t="shared" si="18"/>
        <v>137</v>
      </c>
      <c r="K132" s="26">
        <v>1</v>
      </c>
      <c r="L132" s="26">
        <v>6</v>
      </c>
      <c r="M132" s="26">
        <v>2</v>
      </c>
      <c r="N132" s="26">
        <v>3</v>
      </c>
      <c r="O132" s="26">
        <v>2</v>
      </c>
      <c r="P132" s="26"/>
      <c r="Q132" s="26">
        <v>1</v>
      </c>
      <c r="R132" s="26"/>
      <c r="S132" s="26"/>
      <c r="T132" s="26"/>
      <c r="U132" s="26"/>
      <c r="V132" s="226">
        <f t="shared" si="19"/>
        <v>117</v>
      </c>
      <c r="W132" s="26">
        <v>45</v>
      </c>
      <c r="X132" s="227">
        <v>15.93</v>
      </c>
      <c r="Y132" s="221">
        <f t="shared" si="20"/>
        <v>29.07</v>
      </c>
      <c r="Z132" s="222">
        <f t="shared" si="21"/>
        <v>283.07</v>
      </c>
      <c r="AA132" s="223">
        <f t="shared" si="17"/>
        <v>117</v>
      </c>
      <c r="AB132" s="49" t="str">
        <f t="shared" si="22"/>
        <v>II.</v>
      </c>
      <c r="AC132" s="49" t="str">
        <f t="shared" si="23"/>
        <v>III.</v>
      </c>
    </row>
    <row r="133" spans="1:29" ht="15" customHeight="1" x14ac:dyDescent="0.25">
      <c r="A133" s="224" t="s">
        <v>109</v>
      </c>
      <c r="B133" s="224" t="s">
        <v>98</v>
      </c>
      <c r="C133" s="26">
        <v>6</v>
      </c>
      <c r="D133" s="26">
        <v>6</v>
      </c>
      <c r="E133" s="26">
        <v>3</v>
      </c>
      <c r="F133" s="26"/>
      <c r="G133" s="26"/>
      <c r="H133" s="26"/>
      <c r="I133" s="26"/>
      <c r="J133" s="225">
        <f t="shared" si="18"/>
        <v>138</v>
      </c>
      <c r="K133" s="26">
        <v>3</v>
      </c>
      <c r="L133" s="26">
        <v>3</v>
      </c>
      <c r="M133" s="26">
        <v>4</v>
      </c>
      <c r="N133" s="26">
        <v>2</v>
      </c>
      <c r="O133" s="26">
        <v>3</v>
      </c>
      <c r="P133" s="26"/>
      <c r="Q133" s="26"/>
      <c r="R133" s="26"/>
      <c r="S133" s="26"/>
      <c r="T133" s="26"/>
      <c r="U133" s="26"/>
      <c r="V133" s="226">
        <f t="shared" si="19"/>
        <v>121</v>
      </c>
      <c r="W133" s="26">
        <v>36</v>
      </c>
      <c r="X133" s="227">
        <v>14.19</v>
      </c>
      <c r="Y133" s="221">
        <f t="shared" si="20"/>
        <v>21.810000000000002</v>
      </c>
      <c r="Z133" s="222">
        <f t="shared" si="21"/>
        <v>280.81</v>
      </c>
      <c r="AA133" s="223">
        <f t="shared" si="17"/>
        <v>118</v>
      </c>
      <c r="AB133" s="49" t="str">
        <f t="shared" si="22"/>
        <v>II.</v>
      </c>
      <c r="AC133" s="49" t="str">
        <f t="shared" si="23"/>
        <v>III.</v>
      </c>
    </row>
    <row r="134" spans="1:29" ht="15" customHeight="1" x14ac:dyDescent="0.25">
      <c r="A134" s="49" t="s">
        <v>158</v>
      </c>
      <c r="B134" s="49" t="s">
        <v>121</v>
      </c>
      <c r="C134" s="26">
        <v>2</v>
      </c>
      <c r="D134" s="26">
        <v>6</v>
      </c>
      <c r="E134" s="26">
        <v>4</v>
      </c>
      <c r="F134" s="26">
        <v>2</v>
      </c>
      <c r="G134" s="26"/>
      <c r="H134" s="26"/>
      <c r="I134" s="26">
        <v>1</v>
      </c>
      <c r="J134" s="225">
        <f t="shared" si="18"/>
        <v>120</v>
      </c>
      <c r="K134" s="26">
        <v>2</v>
      </c>
      <c r="L134" s="26">
        <v>2</v>
      </c>
      <c r="M134" s="26">
        <v>3</v>
      </c>
      <c r="N134" s="26">
        <v>2</v>
      </c>
      <c r="O134" s="26">
        <v>5</v>
      </c>
      <c r="P134" s="26">
        <v>1</v>
      </c>
      <c r="Q134" s="26"/>
      <c r="R134" s="26"/>
      <c r="S134" s="26"/>
      <c r="T134" s="26"/>
      <c r="U134" s="26"/>
      <c r="V134" s="226">
        <f t="shared" si="19"/>
        <v>111</v>
      </c>
      <c r="W134" s="26">
        <v>64</v>
      </c>
      <c r="X134" s="227">
        <v>15.68</v>
      </c>
      <c r="Y134" s="221">
        <f t="shared" si="20"/>
        <v>48.32</v>
      </c>
      <c r="Z134" s="222">
        <f t="shared" si="21"/>
        <v>279.32</v>
      </c>
      <c r="AA134" s="223">
        <f t="shared" si="17"/>
        <v>119</v>
      </c>
      <c r="AB134" s="49" t="str">
        <f t="shared" si="22"/>
        <v xml:space="preserve"> </v>
      </c>
      <c r="AC134" s="49" t="str">
        <f t="shared" si="23"/>
        <v xml:space="preserve"> </v>
      </c>
    </row>
    <row r="135" spans="1:29" ht="15" customHeight="1" x14ac:dyDescent="0.25">
      <c r="A135" s="224" t="s">
        <v>294</v>
      </c>
      <c r="B135" s="224" t="s">
        <v>295</v>
      </c>
      <c r="C135" s="26">
        <v>9</v>
      </c>
      <c r="D135" s="26">
        <v>5</v>
      </c>
      <c r="E135" s="26">
        <v>1</v>
      </c>
      <c r="F135" s="26"/>
      <c r="G135" s="26"/>
      <c r="H135" s="26"/>
      <c r="I135" s="26"/>
      <c r="J135" s="225">
        <f t="shared" si="18"/>
        <v>143</v>
      </c>
      <c r="K135" s="26">
        <v>1</v>
      </c>
      <c r="L135" s="26">
        <v>4</v>
      </c>
      <c r="M135" s="26">
        <v>3</v>
      </c>
      <c r="N135" s="26">
        <v>6</v>
      </c>
      <c r="O135" s="26">
        <v>1</v>
      </c>
      <c r="P135" s="26"/>
      <c r="Q135" s="26"/>
      <c r="R135" s="26"/>
      <c r="S135" s="26"/>
      <c r="T135" s="26"/>
      <c r="U135" s="26"/>
      <c r="V135" s="226">
        <f t="shared" si="19"/>
        <v>118</v>
      </c>
      <c r="W135" s="26">
        <f>9+7+7+6+3+2+1</f>
        <v>35</v>
      </c>
      <c r="X135" s="227">
        <v>17.77</v>
      </c>
      <c r="Y135" s="221">
        <f t="shared" si="20"/>
        <v>17.23</v>
      </c>
      <c r="Z135" s="222">
        <f t="shared" si="21"/>
        <v>278.23</v>
      </c>
      <c r="AA135" s="223">
        <f t="shared" si="17"/>
        <v>120</v>
      </c>
      <c r="AB135" s="49" t="str">
        <f t="shared" si="22"/>
        <v>I.</v>
      </c>
      <c r="AC135" s="49" t="str">
        <f t="shared" si="23"/>
        <v>III.</v>
      </c>
    </row>
    <row r="136" spans="1:29" ht="15" customHeight="1" x14ac:dyDescent="0.25">
      <c r="A136" s="49" t="s">
        <v>159</v>
      </c>
      <c r="B136" s="49" t="s">
        <v>123</v>
      </c>
      <c r="C136" s="26">
        <v>4</v>
      </c>
      <c r="D136" s="26">
        <v>10</v>
      </c>
      <c r="E136" s="26">
        <v>1</v>
      </c>
      <c r="F136" s="26"/>
      <c r="G136" s="26"/>
      <c r="H136" s="26"/>
      <c r="I136" s="26"/>
      <c r="J136" s="225">
        <f t="shared" si="18"/>
        <v>138</v>
      </c>
      <c r="K136" s="26">
        <v>1</v>
      </c>
      <c r="L136" s="26">
        <v>2</v>
      </c>
      <c r="M136" s="26">
        <v>4</v>
      </c>
      <c r="N136" s="26">
        <v>4</v>
      </c>
      <c r="O136" s="26">
        <v>4</v>
      </c>
      <c r="P136" s="26"/>
      <c r="Q136" s="26"/>
      <c r="R136" s="26"/>
      <c r="S136" s="26"/>
      <c r="T136" s="26"/>
      <c r="U136" s="26"/>
      <c r="V136" s="226">
        <f t="shared" si="19"/>
        <v>112</v>
      </c>
      <c r="W136" s="26">
        <v>45</v>
      </c>
      <c r="X136" s="227">
        <v>16.84</v>
      </c>
      <c r="Y136" s="221">
        <f t="shared" si="20"/>
        <v>28.16</v>
      </c>
      <c r="Z136" s="222">
        <f t="shared" si="21"/>
        <v>278.16000000000003</v>
      </c>
      <c r="AA136" s="223">
        <f t="shared" si="17"/>
        <v>121</v>
      </c>
      <c r="AB136" s="49" t="str">
        <f t="shared" si="22"/>
        <v>II.</v>
      </c>
      <c r="AC136" s="49" t="str">
        <f t="shared" si="23"/>
        <v xml:space="preserve"> </v>
      </c>
    </row>
    <row r="137" spans="1:29" ht="15" customHeight="1" x14ac:dyDescent="0.25">
      <c r="A137" s="49" t="s">
        <v>160</v>
      </c>
      <c r="B137" s="49" t="s">
        <v>128</v>
      </c>
      <c r="C137" s="26">
        <v>4</v>
      </c>
      <c r="D137" s="26">
        <v>6</v>
      </c>
      <c r="E137" s="26">
        <v>5</v>
      </c>
      <c r="F137" s="26"/>
      <c r="G137" s="26"/>
      <c r="H137" s="26"/>
      <c r="I137" s="26"/>
      <c r="J137" s="225">
        <f t="shared" si="18"/>
        <v>134</v>
      </c>
      <c r="K137" s="26"/>
      <c r="L137" s="26">
        <v>3</v>
      </c>
      <c r="M137" s="26">
        <v>3</v>
      </c>
      <c r="N137" s="26">
        <v>4</v>
      </c>
      <c r="O137" s="26">
        <v>2</v>
      </c>
      <c r="P137" s="26">
        <v>2</v>
      </c>
      <c r="Q137" s="26">
        <v>1</v>
      </c>
      <c r="R137" s="26"/>
      <c r="S137" s="26"/>
      <c r="T137" s="26"/>
      <c r="U137" s="26"/>
      <c r="V137" s="226">
        <f t="shared" si="19"/>
        <v>105</v>
      </c>
      <c r="W137" s="26">
        <v>55</v>
      </c>
      <c r="X137" s="227">
        <v>18.45</v>
      </c>
      <c r="Y137" s="221">
        <f t="shared" si="20"/>
        <v>36.549999999999997</v>
      </c>
      <c r="Z137" s="222">
        <f t="shared" si="21"/>
        <v>275.55</v>
      </c>
      <c r="AA137" s="223">
        <f t="shared" si="17"/>
        <v>122</v>
      </c>
      <c r="AB137" s="49" t="str">
        <f t="shared" si="22"/>
        <v>II.</v>
      </c>
      <c r="AC137" s="49" t="str">
        <f t="shared" si="23"/>
        <v xml:space="preserve"> </v>
      </c>
    </row>
    <row r="138" spans="1:29" ht="15" customHeight="1" x14ac:dyDescent="0.25">
      <c r="A138" s="232" t="s">
        <v>161</v>
      </c>
      <c r="B138" s="232" t="s">
        <v>121</v>
      </c>
      <c r="C138" s="26">
        <v>7</v>
      </c>
      <c r="D138" s="26">
        <v>6</v>
      </c>
      <c r="E138" s="26">
        <v>2</v>
      </c>
      <c r="F138" s="26"/>
      <c r="G138" s="26"/>
      <c r="H138" s="26"/>
      <c r="I138" s="26"/>
      <c r="J138" s="225">
        <f t="shared" si="18"/>
        <v>140</v>
      </c>
      <c r="K138" s="26">
        <v>1</v>
      </c>
      <c r="L138" s="26">
        <v>6</v>
      </c>
      <c r="M138" s="26"/>
      <c r="N138" s="26">
        <v>4</v>
      </c>
      <c r="O138" s="26">
        <v>2</v>
      </c>
      <c r="P138" s="26"/>
      <c r="Q138" s="26">
        <v>1</v>
      </c>
      <c r="R138" s="26">
        <v>1</v>
      </c>
      <c r="S138" s="26"/>
      <c r="T138" s="26"/>
      <c r="U138" s="26"/>
      <c r="V138" s="226">
        <f t="shared" si="19"/>
        <v>111</v>
      </c>
      <c r="W138" s="26">
        <v>47</v>
      </c>
      <c r="X138" s="227">
        <v>23.34</v>
      </c>
      <c r="Y138" s="221">
        <f t="shared" si="20"/>
        <v>23.66</v>
      </c>
      <c r="Z138" s="222">
        <f t="shared" si="21"/>
        <v>274.66000000000003</v>
      </c>
      <c r="AA138" s="223">
        <f t="shared" si="17"/>
        <v>123</v>
      </c>
      <c r="AB138" s="49" t="str">
        <f t="shared" si="22"/>
        <v>I.</v>
      </c>
      <c r="AC138" s="49" t="str">
        <f t="shared" si="23"/>
        <v xml:space="preserve"> </v>
      </c>
    </row>
    <row r="139" spans="1:29" ht="15" customHeight="1" x14ac:dyDescent="0.25">
      <c r="A139" s="232" t="s">
        <v>162</v>
      </c>
      <c r="B139" s="232" t="s">
        <v>140</v>
      </c>
      <c r="C139" s="26">
        <v>6</v>
      </c>
      <c r="D139" s="26">
        <v>7</v>
      </c>
      <c r="E139" s="26">
        <v>2</v>
      </c>
      <c r="F139" s="26"/>
      <c r="G139" s="26"/>
      <c r="H139" s="26"/>
      <c r="I139" s="26"/>
      <c r="J139" s="225">
        <f t="shared" si="18"/>
        <v>139</v>
      </c>
      <c r="K139" s="26">
        <v>3</v>
      </c>
      <c r="L139" s="26">
        <v>4</v>
      </c>
      <c r="M139" s="26">
        <v>2</v>
      </c>
      <c r="N139" s="26">
        <v>3</v>
      </c>
      <c r="O139" s="26">
        <v>2</v>
      </c>
      <c r="P139" s="26">
        <v>1</v>
      </c>
      <c r="Q139" s="26"/>
      <c r="R139" s="26"/>
      <c r="S139" s="26"/>
      <c r="T139" s="26"/>
      <c r="U139" s="26"/>
      <c r="V139" s="226">
        <f t="shared" si="19"/>
        <v>120</v>
      </c>
      <c r="W139" s="26">
        <v>24</v>
      </c>
      <c r="X139" s="227">
        <v>9.5500000000000007</v>
      </c>
      <c r="Y139" s="221">
        <f t="shared" si="20"/>
        <v>14.45</v>
      </c>
      <c r="Z139" s="222">
        <f t="shared" si="21"/>
        <v>273.45</v>
      </c>
      <c r="AA139" s="223">
        <f t="shared" si="17"/>
        <v>124</v>
      </c>
      <c r="AB139" s="49" t="str">
        <f t="shared" si="22"/>
        <v>II.</v>
      </c>
      <c r="AC139" s="49" t="str">
        <f t="shared" si="23"/>
        <v>III.</v>
      </c>
    </row>
    <row r="140" spans="1:29" ht="15" customHeight="1" x14ac:dyDescent="0.25">
      <c r="A140" s="232" t="s">
        <v>163</v>
      </c>
      <c r="B140" s="232" t="s">
        <v>123</v>
      </c>
      <c r="C140" s="26">
        <v>1</v>
      </c>
      <c r="D140" s="26">
        <v>10</v>
      </c>
      <c r="E140" s="26">
        <v>4</v>
      </c>
      <c r="F140" s="26"/>
      <c r="G140" s="26"/>
      <c r="H140" s="26"/>
      <c r="I140" s="26"/>
      <c r="J140" s="225">
        <f t="shared" si="18"/>
        <v>132</v>
      </c>
      <c r="K140" s="26">
        <v>1</v>
      </c>
      <c r="L140" s="26">
        <v>3</v>
      </c>
      <c r="M140" s="26">
        <v>2</v>
      </c>
      <c r="N140" s="26">
        <v>4</v>
      </c>
      <c r="O140" s="26">
        <v>2</v>
      </c>
      <c r="P140" s="26">
        <v>1</v>
      </c>
      <c r="Q140" s="26"/>
      <c r="R140" s="26">
        <v>1</v>
      </c>
      <c r="S140" s="26"/>
      <c r="T140" s="26"/>
      <c r="U140" s="26">
        <v>1</v>
      </c>
      <c r="V140" s="226">
        <f t="shared" si="19"/>
        <v>101</v>
      </c>
      <c r="W140" s="26">
        <v>53</v>
      </c>
      <c r="X140" s="227">
        <v>12.91</v>
      </c>
      <c r="Y140" s="221">
        <f t="shared" si="20"/>
        <v>40.090000000000003</v>
      </c>
      <c r="Z140" s="222">
        <f t="shared" si="21"/>
        <v>273.09000000000003</v>
      </c>
      <c r="AA140" s="223">
        <f t="shared" si="17"/>
        <v>125</v>
      </c>
      <c r="AB140" s="49" t="str">
        <f t="shared" si="22"/>
        <v>II.</v>
      </c>
      <c r="AC140" s="49" t="str">
        <f t="shared" si="23"/>
        <v xml:space="preserve"> </v>
      </c>
    </row>
    <row r="141" spans="1:29" ht="15" customHeight="1" x14ac:dyDescent="0.25">
      <c r="A141" s="224" t="s">
        <v>238</v>
      </c>
      <c r="B141" s="224" t="s">
        <v>232</v>
      </c>
      <c r="C141" s="26">
        <v>8</v>
      </c>
      <c r="D141" s="26">
        <v>6</v>
      </c>
      <c r="E141" s="26">
        <v>1</v>
      </c>
      <c r="F141" s="26"/>
      <c r="G141" s="26"/>
      <c r="H141" s="26"/>
      <c r="I141" s="26"/>
      <c r="J141" s="225">
        <f t="shared" si="18"/>
        <v>142</v>
      </c>
      <c r="K141" s="26">
        <v>4</v>
      </c>
      <c r="L141" s="26">
        <v>4</v>
      </c>
      <c r="M141" s="26">
        <v>6</v>
      </c>
      <c r="N141" s="26">
        <v>1</v>
      </c>
      <c r="O141" s="26"/>
      <c r="P141" s="26"/>
      <c r="Q141" s="26"/>
      <c r="R141" s="26"/>
      <c r="S141" s="26"/>
      <c r="T141" s="26"/>
      <c r="U141" s="26"/>
      <c r="V141" s="226">
        <f t="shared" si="19"/>
        <v>131</v>
      </c>
      <c r="W141" s="26">
        <v>16</v>
      </c>
      <c r="X141" s="227">
        <v>27.07</v>
      </c>
      <c r="Y141" s="221">
        <v>0</v>
      </c>
      <c r="Z141" s="230">
        <f t="shared" si="21"/>
        <v>273</v>
      </c>
      <c r="AA141" s="223">
        <f t="shared" si="17"/>
        <v>126</v>
      </c>
      <c r="AB141" s="49" t="str">
        <f t="shared" si="22"/>
        <v>I.</v>
      </c>
      <c r="AC141" s="49" t="str">
        <f t="shared" si="23"/>
        <v>I.</v>
      </c>
    </row>
    <row r="142" spans="1:29" ht="15" customHeight="1" x14ac:dyDescent="0.25">
      <c r="A142" s="224" t="s">
        <v>110</v>
      </c>
      <c r="B142" s="224" t="s">
        <v>98</v>
      </c>
      <c r="C142" s="26">
        <v>3</v>
      </c>
      <c r="D142" s="26">
        <v>6</v>
      </c>
      <c r="E142" s="26">
        <v>4</v>
      </c>
      <c r="F142" s="26"/>
      <c r="G142" s="26"/>
      <c r="H142" s="26"/>
      <c r="I142" s="26">
        <v>2</v>
      </c>
      <c r="J142" s="225">
        <f t="shared" si="18"/>
        <v>116</v>
      </c>
      <c r="K142" s="26">
        <v>2</v>
      </c>
      <c r="L142" s="26">
        <v>2</v>
      </c>
      <c r="M142" s="26">
        <v>3</v>
      </c>
      <c r="N142" s="26">
        <v>4</v>
      </c>
      <c r="O142" s="26">
        <v>2</v>
      </c>
      <c r="P142" s="26">
        <v>2</v>
      </c>
      <c r="Q142" s="26"/>
      <c r="R142" s="26"/>
      <c r="S142" s="26"/>
      <c r="T142" s="26"/>
      <c r="U142" s="26"/>
      <c r="V142" s="226">
        <f t="shared" si="19"/>
        <v>112</v>
      </c>
      <c r="W142" s="26">
        <v>68</v>
      </c>
      <c r="X142" s="227">
        <v>23.46</v>
      </c>
      <c r="Y142" s="221">
        <f t="shared" ref="Y142:Y147" si="24">SUM(W142-X142)</f>
        <v>44.54</v>
      </c>
      <c r="Z142" s="222">
        <f t="shared" si="21"/>
        <v>272.54000000000002</v>
      </c>
      <c r="AA142" s="223">
        <f t="shared" si="17"/>
        <v>127</v>
      </c>
      <c r="AB142" s="49" t="str">
        <f t="shared" si="22"/>
        <v xml:space="preserve"> </v>
      </c>
      <c r="AC142" s="49" t="str">
        <f t="shared" si="23"/>
        <v xml:space="preserve"> </v>
      </c>
    </row>
    <row r="143" spans="1:29" ht="15" customHeight="1" x14ac:dyDescent="0.25">
      <c r="A143" s="224" t="s">
        <v>76</v>
      </c>
      <c r="B143" s="224" t="s">
        <v>74</v>
      </c>
      <c r="C143" s="26">
        <v>10</v>
      </c>
      <c r="D143" s="26">
        <v>4</v>
      </c>
      <c r="E143" s="26">
        <v>1</v>
      </c>
      <c r="F143" s="26"/>
      <c r="G143" s="26"/>
      <c r="H143" s="26"/>
      <c r="I143" s="26"/>
      <c r="J143" s="225">
        <f t="shared" si="18"/>
        <v>144</v>
      </c>
      <c r="K143" s="26">
        <v>1</v>
      </c>
      <c r="L143" s="26">
        <v>3</v>
      </c>
      <c r="M143" s="26">
        <v>3</v>
      </c>
      <c r="N143" s="26">
        <v>1</v>
      </c>
      <c r="O143" s="26">
        <v>4</v>
      </c>
      <c r="P143" s="26"/>
      <c r="Q143" s="26">
        <v>1</v>
      </c>
      <c r="R143" s="26"/>
      <c r="S143" s="26"/>
      <c r="T143" s="26"/>
      <c r="U143" s="26">
        <v>2</v>
      </c>
      <c r="V143" s="226">
        <f t="shared" si="19"/>
        <v>96</v>
      </c>
      <c r="W143" s="26">
        <v>67</v>
      </c>
      <c r="X143" s="227">
        <v>35.409999999999997</v>
      </c>
      <c r="Y143" s="221">
        <f t="shared" si="24"/>
        <v>31.590000000000003</v>
      </c>
      <c r="Z143" s="222">
        <f t="shared" si="21"/>
        <v>271.59000000000003</v>
      </c>
      <c r="AA143" s="223">
        <f t="shared" si="17"/>
        <v>128</v>
      </c>
      <c r="AB143" s="49" t="str">
        <f t="shared" si="22"/>
        <v>I.</v>
      </c>
      <c r="AC143" s="49" t="str">
        <f t="shared" si="23"/>
        <v xml:space="preserve"> </v>
      </c>
    </row>
    <row r="144" spans="1:29" ht="15" customHeight="1" x14ac:dyDescent="0.25">
      <c r="A144" s="224" t="s">
        <v>111</v>
      </c>
      <c r="B144" s="224" t="s">
        <v>98</v>
      </c>
      <c r="C144" s="26">
        <v>10</v>
      </c>
      <c r="D144" s="26">
        <v>5</v>
      </c>
      <c r="E144" s="26"/>
      <c r="F144" s="26"/>
      <c r="G144" s="26"/>
      <c r="H144" s="26"/>
      <c r="I144" s="26"/>
      <c r="J144" s="225">
        <f t="shared" si="18"/>
        <v>145</v>
      </c>
      <c r="K144" s="26">
        <v>2</v>
      </c>
      <c r="L144" s="26">
        <v>5</v>
      </c>
      <c r="M144" s="26">
        <v>4</v>
      </c>
      <c r="N144" s="26">
        <v>4</v>
      </c>
      <c r="O144" s="26"/>
      <c r="P144" s="26"/>
      <c r="Q144" s="26"/>
      <c r="R144" s="26"/>
      <c r="S144" s="26"/>
      <c r="T144" s="26"/>
      <c r="U144" s="26"/>
      <c r="V144" s="226">
        <f t="shared" si="19"/>
        <v>125</v>
      </c>
      <c r="W144" s="26">
        <v>24</v>
      </c>
      <c r="X144" s="227">
        <v>23.89</v>
      </c>
      <c r="Y144" s="221">
        <f t="shared" si="24"/>
        <v>0.10999999999999943</v>
      </c>
      <c r="Z144" s="222">
        <f t="shared" si="21"/>
        <v>270.11</v>
      </c>
      <c r="AA144" s="223">
        <f t="shared" ref="AA144:AA175" si="25">RANK(Z144,$Z$16:$Z$197)</f>
        <v>129</v>
      </c>
      <c r="AB144" s="49" t="str">
        <f t="shared" si="22"/>
        <v>I.</v>
      </c>
      <c r="AC144" s="49" t="str">
        <f t="shared" si="23"/>
        <v>II.</v>
      </c>
    </row>
    <row r="145" spans="1:29" ht="15" customHeight="1" x14ac:dyDescent="0.25">
      <c r="A145" s="232" t="s">
        <v>164</v>
      </c>
      <c r="B145" s="232" t="s">
        <v>140</v>
      </c>
      <c r="C145" s="26">
        <v>4</v>
      </c>
      <c r="D145" s="26">
        <v>5</v>
      </c>
      <c r="E145" s="26">
        <v>3</v>
      </c>
      <c r="F145" s="26">
        <v>2</v>
      </c>
      <c r="G145" s="26">
        <v>1</v>
      </c>
      <c r="H145" s="26"/>
      <c r="I145" s="26"/>
      <c r="J145" s="225">
        <f t="shared" si="18"/>
        <v>129</v>
      </c>
      <c r="K145" s="26">
        <v>4</v>
      </c>
      <c r="L145" s="26">
        <v>5</v>
      </c>
      <c r="M145" s="26">
        <v>2</v>
      </c>
      <c r="N145" s="26">
        <v>2</v>
      </c>
      <c r="O145" s="26"/>
      <c r="P145" s="26">
        <v>1</v>
      </c>
      <c r="Q145" s="26">
        <v>1</v>
      </c>
      <c r="R145" s="26"/>
      <c r="S145" s="26"/>
      <c r="T145" s="26"/>
      <c r="U145" s="26"/>
      <c r="V145" s="226">
        <f t="shared" si="19"/>
        <v>124</v>
      </c>
      <c r="W145" s="26">
        <v>30</v>
      </c>
      <c r="X145" s="227">
        <v>12.95</v>
      </c>
      <c r="Y145" s="221">
        <f t="shared" si="24"/>
        <v>17.05</v>
      </c>
      <c r="Z145" s="222">
        <f t="shared" si="21"/>
        <v>270.05</v>
      </c>
      <c r="AA145" s="223">
        <f t="shared" si="25"/>
        <v>130</v>
      </c>
      <c r="AB145" s="49" t="str">
        <f t="shared" si="22"/>
        <v>III.</v>
      </c>
      <c r="AC145" s="49" t="str">
        <f t="shared" si="23"/>
        <v>III.</v>
      </c>
    </row>
    <row r="146" spans="1:29" ht="15" customHeight="1" x14ac:dyDescent="0.25">
      <c r="A146" s="224" t="s">
        <v>297</v>
      </c>
      <c r="B146" s="224" t="s">
        <v>278</v>
      </c>
      <c r="C146" s="26"/>
      <c r="D146" s="26">
        <v>4</v>
      </c>
      <c r="E146" s="26">
        <v>6</v>
      </c>
      <c r="F146" s="26">
        <v>3</v>
      </c>
      <c r="G146" s="26">
        <v>1</v>
      </c>
      <c r="H146" s="26"/>
      <c r="I146" s="26">
        <v>1</v>
      </c>
      <c r="J146" s="225">
        <f t="shared" si="18"/>
        <v>111</v>
      </c>
      <c r="K146" s="26">
        <v>2</v>
      </c>
      <c r="L146" s="26">
        <v>4</v>
      </c>
      <c r="M146" s="26">
        <v>3</v>
      </c>
      <c r="N146" s="26">
        <v>4</v>
      </c>
      <c r="O146" s="26">
        <v>1</v>
      </c>
      <c r="P146" s="26"/>
      <c r="Q146" s="26"/>
      <c r="R146" s="26"/>
      <c r="S146" s="26"/>
      <c r="T146" s="26"/>
      <c r="U146" s="26">
        <v>1</v>
      </c>
      <c r="V146" s="226">
        <f t="shared" si="19"/>
        <v>114</v>
      </c>
      <c r="W146" s="26">
        <f>10+9+9+7+7+6+6+6+3+1</f>
        <v>64</v>
      </c>
      <c r="X146" s="227">
        <v>19.53</v>
      </c>
      <c r="Y146" s="221">
        <f t="shared" si="24"/>
        <v>44.47</v>
      </c>
      <c r="Z146" s="222">
        <f t="shared" si="21"/>
        <v>269.47000000000003</v>
      </c>
      <c r="AA146" s="223">
        <f t="shared" si="25"/>
        <v>131</v>
      </c>
      <c r="AB146" s="49" t="str">
        <f t="shared" si="22"/>
        <v xml:space="preserve"> </v>
      </c>
      <c r="AC146" s="49" t="str">
        <f t="shared" si="23"/>
        <v xml:space="preserve"> </v>
      </c>
    </row>
    <row r="147" spans="1:29" ht="15" customHeight="1" x14ac:dyDescent="0.25">
      <c r="A147" s="232" t="s">
        <v>165</v>
      </c>
      <c r="B147" s="232" t="s">
        <v>140</v>
      </c>
      <c r="C147" s="26">
        <v>4</v>
      </c>
      <c r="D147" s="26">
        <v>7</v>
      </c>
      <c r="E147" s="26">
        <v>3</v>
      </c>
      <c r="F147" s="26">
        <v>1</v>
      </c>
      <c r="G147" s="26"/>
      <c r="H147" s="26"/>
      <c r="I147" s="26"/>
      <c r="J147" s="225">
        <f t="shared" si="18"/>
        <v>134</v>
      </c>
      <c r="K147" s="26">
        <v>3</v>
      </c>
      <c r="L147" s="26">
        <v>1</v>
      </c>
      <c r="M147" s="26">
        <v>7</v>
      </c>
      <c r="N147" s="26">
        <v>1</v>
      </c>
      <c r="O147" s="26">
        <v>1</v>
      </c>
      <c r="P147" s="26">
        <v>1</v>
      </c>
      <c r="Q147" s="26">
        <v>1</v>
      </c>
      <c r="R147" s="26"/>
      <c r="S147" s="26"/>
      <c r="T147" s="26"/>
      <c r="U147" s="26"/>
      <c r="V147" s="226">
        <f t="shared" si="19"/>
        <v>117</v>
      </c>
      <c r="W147" s="26">
        <v>29</v>
      </c>
      <c r="X147" s="227">
        <v>10.75</v>
      </c>
      <c r="Y147" s="221">
        <f t="shared" si="24"/>
        <v>18.25</v>
      </c>
      <c r="Z147" s="222">
        <f t="shared" si="21"/>
        <v>269.25</v>
      </c>
      <c r="AA147" s="223">
        <f t="shared" si="25"/>
        <v>132</v>
      </c>
      <c r="AB147" s="49" t="str">
        <f t="shared" si="22"/>
        <v>II.</v>
      </c>
      <c r="AC147" s="49" t="str">
        <f t="shared" si="23"/>
        <v>III.</v>
      </c>
    </row>
    <row r="148" spans="1:29" ht="15" customHeight="1" x14ac:dyDescent="0.25">
      <c r="A148" s="217" t="s">
        <v>77</v>
      </c>
      <c r="B148" s="217" t="s">
        <v>60</v>
      </c>
      <c r="C148" s="76">
        <v>8</v>
      </c>
      <c r="D148" s="76">
        <v>4</v>
      </c>
      <c r="E148" s="76">
        <v>3</v>
      </c>
      <c r="F148" s="76"/>
      <c r="G148" s="76"/>
      <c r="H148" s="76"/>
      <c r="I148" s="76"/>
      <c r="J148" s="218">
        <f t="shared" si="18"/>
        <v>140</v>
      </c>
      <c r="K148" s="76">
        <v>2</v>
      </c>
      <c r="L148" s="76">
        <v>7</v>
      </c>
      <c r="M148" s="76">
        <v>4</v>
      </c>
      <c r="N148" s="76">
        <v>2</v>
      </c>
      <c r="O148" s="76"/>
      <c r="P148" s="76"/>
      <c r="Q148" s="76"/>
      <c r="R148" s="76"/>
      <c r="S148" s="76"/>
      <c r="T148" s="76"/>
      <c r="U148" s="76"/>
      <c r="V148" s="219">
        <f t="shared" si="19"/>
        <v>129</v>
      </c>
      <c r="W148" s="76">
        <v>24</v>
      </c>
      <c r="X148" s="220">
        <v>24.74</v>
      </c>
      <c r="Y148" s="221">
        <v>0</v>
      </c>
      <c r="Z148" s="222">
        <f t="shared" si="21"/>
        <v>269</v>
      </c>
      <c r="AA148" s="223">
        <f t="shared" si="25"/>
        <v>133</v>
      </c>
      <c r="AB148" s="49" t="str">
        <f t="shared" si="22"/>
        <v>I.</v>
      </c>
      <c r="AC148" s="49" t="str">
        <f t="shared" si="23"/>
        <v>II.</v>
      </c>
    </row>
    <row r="149" spans="1:29" ht="15" customHeight="1" x14ac:dyDescent="0.25">
      <c r="A149" s="224" t="s">
        <v>341</v>
      </c>
      <c r="B149" s="224" t="s">
        <v>326</v>
      </c>
      <c r="C149" s="26">
        <v>8</v>
      </c>
      <c r="D149" s="26">
        <v>4</v>
      </c>
      <c r="E149" s="26">
        <v>3</v>
      </c>
      <c r="F149" s="26"/>
      <c r="G149" s="26"/>
      <c r="H149" s="26"/>
      <c r="I149" s="26"/>
      <c r="J149" s="233">
        <f t="shared" si="18"/>
        <v>140</v>
      </c>
      <c r="K149" s="26">
        <v>3</v>
      </c>
      <c r="L149" s="26">
        <v>3</v>
      </c>
      <c r="M149" s="26">
        <v>4</v>
      </c>
      <c r="N149" s="26">
        <v>1</v>
      </c>
      <c r="O149" s="26">
        <v>2</v>
      </c>
      <c r="P149" s="26">
        <v>2</v>
      </c>
      <c r="Q149" s="26"/>
      <c r="R149" s="26"/>
      <c r="S149" s="26"/>
      <c r="T149" s="26"/>
      <c r="U149" s="26"/>
      <c r="V149" s="234">
        <f t="shared" si="19"/>
        <v>118</v>
      </c>
      <c r="W149" s="26">
        <v>26</v>
      </c>
      <c r="X149" s="227">
        <v>16</v>
      </c>
      <c r="Y149" s="238">
        <f t="shared" ref="Y149:Y159" si="26">SUM(W149-X149)</f>
        <v>10</v>
      </c>
      <c r="Z149" s="239">
        <f t="shared" si="21"/>
        <v>268</v>
      </c>
      <c r="AA149" s="237">
        <f t="shared" si="25"/>
        <v>134</v>
      </c>
      <c r="AB149" s="49" t="str">
        <f t="shared" si="22"/>
        <v>I.</v>
      </c>
      <c r="AC149" s="49" t="str">
        <f t="shared" si="23"/>
        <v>III.</v>
      </c>
    </row>
    <row r="150" spans="1:29" ht="15" customHeight="1" x14ac:dyDescent="0.25">
      <c r="A150" s="49" t="s">
        <v>166</v>
      </c>
      <c r="B150" s="49" t="s">
        <v>101</v>
      </c>
      <c r="C150" s="26">
        <v>6</v>
      </c>
      <c r="D150" s="26">
        <v>6</v>
      </c>
      <c r="E150" s="26">
        <v>3</v>
      </c>
      <c r="F150" s="26"/>
      <c r="G150" s="26"/>
      <c r="H150" s="26"/>
      <c r="I150" s="26"/>
      <c r="J150" s="225">
        <f t="shared" si="18"/>
        <v>138</v>
      </c>
      <c r="K150" s="26">
        <v>3</v>
      </c>
      <c r="L150" s="26">
        <v>3</v>
      </c>
      <c r="M150" s="26">
        <v>3</v>
      </c>
      <c r="N150" s="26">
        <v>3</v>
      </c>
      <c r="O150" s="26">
        <v>1</v>
      </c>
      <c r="P150" s="26"/>
      <c r="Q150" s="26"/>
      <c r="R150" s="26"/>
      <c r="S150" s="26">
        <v>1</v>
      </c>
      <c r="T150" s="26"/>
      <c r="U150" s="26">
        <v>1</v>
      </c>
      <c r="V150" s="226">
        <f t="shared" si="19"/>
        <v>110</v>
      </c>
      <c r="W150" s="26">
        <v>37</v>
      </c>
      <c r="X150" s="227">
        <v>18.43</v>
      </c>
      <c r="Y150" s="221">
        <f t="shared" si="26"/>
        <v>18.57</v>
      </c>
      <c r="Z150" s="222">
        <f t="shared" si="21"/>
        <v>266.57</v>
      </c>
      <c r="AA150" s="223">
        <f t="shared" si="25"/>
        <v>135</v>
      </c>
      <c r="AB150" s="49" t="str">
        <f t="shared" si="22"/>
        <v>II.</v>
      </c>
      <c r="AC150" s="49" t="str">
        <f t="shared" si="23"/>
        <v xml:space="preserve"> </v>
      </c>
    </row>
    <row r="151" spans="1:29" ht="15" customHeight="1" x14ac:dyDescent="0.25">
      <c r="A151" s="232" t="s">
        <v>167</v>
      </c>
      <c r="B151" s="232" t="s">
        <v>121</v>
      </c>
      <c r="C151" s="26">
        <v>4</v>
      </c>
      <c r="D151" s="26">
        <v>9</v>
      </c>
      <c r="E151" s="26">
        <v>2</v>
      </c>
      <c r="F151" s="26"/>
      <c r="G151" s="26"/>
      <c r="H151" s="26"/>
      <c r="I151" s="26"/>
      <c r="J151" s="225">
        <f t="shared" si="18"/>
        <v>137</v>
      </c>
      <c r="K151" s="26">
        <v>2</v>
      </c>
      <c r="L151" s="26">
        <v>8</v>
      </c>
      <c r="M151" s="26">
        <v>3</v>
      </c>
      <c r="N151" s="26">
        <v>1</v>
      </c>
      <c r="O151" s="26">
        <v>1</v>
      </c>
      <c r="P151" s="26"/>
      <c r="Q151" s="26"/>
      <c r="R151" s="26"/>
      <c r="S151" s="26"/>
      <c r="T151" s="26"/>
      <c r="U151" s="26"/>
      <c r="V151" s="226">
        <f t="shared" si="19"/>
        <v>129</v>
      </c>
      <c r="W151" s="26">
        <v>0</v>
      </c>
      <c r="X151" s="227"/>
      <c r="Y151" s="221">
        <f t="shared" si="26"/>
        <v>0</v>
      </c>
      <c r="Z151" s="222">
        <f t="shared" si="21"/>
        <v>266</v>
      </c>
      <c r="AA151" s="223">
        <f t="shared" si="25"/>
        <v>136</v>
      </c>
      <c r="AB151" s="49" t="str">
        <f t="shared" si="22"/>
        <v>II.</v>
      </c>
      <c r="AC151" s="49" t="str">
        <f t="shared" si="23"/>
        <v>II.</v>
      </c>
    </row>
    <row r="152" spans="1:29" ht="15" customHeight="1" x14ac:dyDescent="0.25">
      <c r="A152" s="217" t="s">
        <v>78</v>
      </c>
      <c r="B152" s="217" t="s">
        <v>54</v>
      </c>
      <c r="C152" s="76">
        <v>5</v>
      </c>
      <c r="D152" s="76">
        <v>3</v>
      </c>
      <c r="E152" s="76">
        <v>6</v>
      </c>
      <c r="F152" s="76">
        <v>1</v>
      </c>
      <c r="G152" s="76"/>
      <c r="H152" s="76"/>
      <c r="I152" s="76"/>
      <c r="J152" s="218">
        <f t="shared" si="18"/>
        <v>132</v>
      </c>
      <c r="K152" s="76">
        <v>1</v>
      </c>
      <c r="L152" s="76">
        <v>4</v>
      </c>
      <c r="M152" s="76">
        <v>2</v>
      </c>
      <c r="N152" s="76">
        <v>6</v>
      </c>
      <c r="O152" s="76">
        <v>2</v>
      </c>
      <c r="P152" s="76"/>
      <c r="Q152" s="76"/>
      <c r="R152" s="76"/>
      <c r="S152" s="76"/>
      <c r="T152" s="76"/>
      <c r="U152" s="76"/>
      <c r="V152" s="219">
        <f t="shared" si="19"/>
        <v>116</v>
      </c>
      <c r="W152" s="76">
        <v>48</v>
      </c>
      <c r="X152" s="220">
        <v>31.34</v>
      </c>
      <c r="Y152" s="221">
        <f t="shared" si="26"/>
        <v>16.66</v>
      </c>
      <c r="Z152" s="222">
        <f t="shared" si="21"/>
        <v>264.66000000000003</v>
      </c>
      <c r="AA152" s="223">
        <f t="shared" si="25"/>
        <v>137</v>
      </c>
      <c r="AB152" s="49" t="str">
        <f t="shared" si="22"/>
        <v>II.</v>
      </c>
      <c r="AC152" s="49" t="str">
        <f t="shared" si="23"/>
        <v>III.</v>
      </c>
    </row>
    <row r="153" spans="1:29" ht="15" customHeight="1" x14ac:dyDescent="0.25">
      <c r="A153" s="232" t="s">
        <v>168</v>
      </c>
      <c r="B153" s="232" t="s">
        <v>128</v>
      </c>
      <c r="C153" s="26">
        <v>2</v>
      </c>
      <c r="D153" s="26">
        <v>9</v>
      </c>
      <c r="E153" s="26">
        <v>1</v>
      </c>
      <c r="F153" s="26"/>
      <c r="G153" s="26">
        <v>2</v>
      </c>
      <c r="H153" s="26"/>
      <c r="I153" s="26">
        <v>1</v>
      </c>
      <c r="J153" s="225">
        <f t="shared" si="18"/>
        <v>121</v>
      </c>
      <c r="K153" s="26">
        <v>2</v>
      </c>
      <c r="L153" s="26"/>
      <c r="M153" s="26">
        <v>5</v>
      </c>
      <c r="N153" s="26">
        <v>3</v>
      </c>
      <c r="O153" s="26">
        <v>2</v>
      </c>
      <c r="P153" s="26"/>
      <c r="Q153" s="26">
        <v>3</v>
      </c>
      <c r="R153" s="26"/>
      <c r="S153" s="26"/>
      <c r="T153" s="26"/>
      <c r="U153" s="26"/>
      <c r="V153" s="226">
        <f t="shared" si="19"/>
        <v>105</v>
      </c>
      <c r="W153" s="26">
        <v>56</v>
      </c>
      <c r="X153" s="227">
        <v>18.2</v>
      </c>
      <c r="Y153" s="221">
        <f t="shared" si="26"/>
        <v>37.799999999999997</v>
      </c>
      <c r="Z153" s="222">
        <f t="shared" si="21"/>
        <v>263.8</v>
      </c>
      <c r="AA153" s="223">
        <f t="shared" si="25"/>
        <v>138</v>
      </c>
      <c r="AB153" s="49" t="str">
        <f t="shared" si="22"/>
        <v xml:space="preserve"> </v>
      </c>
      <c r="AC153" s="49" t="str">
        <f t="shared" si="23"/>
        <v xml:space="preserve"> </v>
      </c>
    </row>
    <row r="154" spans="1:29" ht="15" customHeight="1" x14ac:dyDescent="0.25">
      <c r="A154" s="224" t="s">
        <v>342</v>
      </c>
      <c r="B154" s="224" t="s">
        <v>331</v>
      </c>
      <c r="C154" s="26">
        <v>5</v>
      </c>
      <c r="D154" s="26">
        <v>9</v>
      </c>
      <c r="E154" s="26">
        <v>1</v>
      </c>
      <c r="F154" s="26"/>
      <c r="G154" s="26"/>
      <c r="H154" s="26"/>
      <c r="I154" s="26"/>
      <c r="J154" s="233">
        <f t="shared" si="18"/>
        <v>139</v>
      </c>
      <c r="K154" s="26">
        <v>3</v>
      </c>
      <c r="L154" s="26">
        <v>3</v>
      </c>
      <c r="M154" s="26">
        <v>4</v>
      </c>
      <c r="N154" s="26">
        <v>1</v>
      </c>
      <c r="O154" s="26">
        <v>1</v>
      </c>
      <c r="P154" s="26">
        <v>2</v>
      </c>
      <c r="Q154" s="26"/>
      <c r="R154" s="26"/>
      <c r="S154" s="26"/>
      <c r="T154" s="26"/>
      <c r="U154" s="26">
        <v>1</v>
      </c>
      <c r="V154" s="234">
        <f t="shared" si="19"/>
        <v>112</v>
      </c>
      <c r="W154" s="26">
        <v>26</v>
      </c>
      <c r="X154" s="227">
        <v>15.1</v>
      </c>
      <c r="Y154" s="238">
        <f t="shared" si="26"/>
        <v>10.9</v>
      </c>
      <c r="Z154" s="239">
        <f t="shared" si="21"/>
        <v>261.89999999999998</v>
      </c>
      <c r="AA154" s="237">
        <f t="shared" si="25"/>
        <v>139</v>
      </c>
      <c r="AB154" s="49" t="str">
        <f t="shared" si="22"/>
        <v>II.</v>
      </c>
      <c r="AC154" s="49" t="str">
        <f t="shared" si="23"/>
        <v xml:space="preserve"> </v>
      </c>
    </row>
    <row r="155" spans="1:29" ht="15" customHeight="1" x14ac:dyDescent="0.25">
      <c r="A155" s="49" t="s">
        <v>169</v>
      </c>
      <c r="B155" s="49" t="s">
        <v>119</v>
      </c>
      <c r="C155" s="26">
        <v>4</v>
      </c>
      <c r="D155" s="26">
        <v>4</v>
      </c>
      <c r="E155" s="26">
        <v>5</v>
      </c>
      <c r="F155" s="26">
        <v>2</v>
      </c>
      <c r="G155" s="26"/>
      <c r="H155" s="26"/>
      <c r="I155" s="26"/>
      <c r="J155" s="225">
        <f t="shared" si="18"/>
        <v>130</v>
      </c>
      <c r="K155" s="26"/>
      <c r="L155" s="26">
        <v>6</v>
      </c>
      <c r="M155" s="26"/>
      <c r="N155" s="26">
        <v>4</v>
      </c>
      <c r="O155" s="26"/>
      <c r="P155" s="26">
        <v>3</v>
      </c>
      <c r="Q155" s="26">
        <v>1</v>
      </c>
      <c r="R155" s="26">
        <v>1</v>
      </c>
      <c r="S155" s="26"/>
      <c r="T155" s="26"/>
      <c r="U155" s="26"/>
      <c r="V155" s="226">
        <f t="shared" si="19"/>
        <v>104</v>
      </c>
      <c r="W155" s="26">
        <v>42</v>
      </c>
      <c r="X155" s="227">
        <v>14.13</v>
      </c>
      <c r="Y155" s="221">
        <f t="shared" si="26"/>
        <v>27.869999999999997</v>
      </c>
      <c r="Z155" s="222">
        <f t="shared" si="21"/>
        <v>261.87</v>
      </c>
      <c r="AA155" s="223">
        <f t="shared" si="25"/>
        <v>140</v>
      </c>
      <c r="AB155" s="49" t="str">
        <f t="shared" si="22"/>
        <v>II.</v>
      </c>
      <c r="AC155" s="49" t="str">
        <f t="shared" si="23"/>
        <v xml:space="preserve"> </v>
      </c>
    </row>
    <row r="156" spans="1:29" ht="15" customHeight="1" x14ac:dyDescent="0.25">
      <c r="A156" s="224" t="s">
        <v>343</v>
      </c>
      <c r="B156" s="224" t="s">
        <v>324</v>
      </c>
      <c r="C156" s="26"/>
      <c r="D156" s="26">
        <v>8</v>
      </c>
      <c r="E156" s="26">
        <v>5</v>
      </c>
      <c r="F156" s="26">
        <v>1</v>
      </c>
      <c r="G156" s="26"/>
      <c r="H156" s="26"/>
      <c r="I156" s="26">
        <v>1</v>
      </c>
      <c r="J156" s="233">
        <f t="shared" si="18"/>
        <v>119</v>
      </c>
      <c r="K156" s="26">
        <v>1</v>
      </c>
      <c r="L156" s="26"/>
      <c r="M156" s="26">
        <v>3</v>
      </c>
      <c r="N156" s="26">
        <v>6</v>
      </c>
      <c r="O156" s="26">
        <v>2</v>
      </c>
      <c r="P156" s="26">
        <v>2</v>
      </c>
      <c r="Q156" s="26"/>
      <c r="R156" s="26"/>
      <c r="S156" s="26"/>
      <c r="T156" s="26">
        <v>1</v>
      </c>
      <c r="U156" s="26"/>
      <c r="V156" s="234">
        <f t="shared" si="19"/>
        <v>99</v>
      </c>
      <c r="W156" s="26">
        <v>50</v>
      </c>
      <c r="X156" s="227">
        <v>9.6300000000000008</v>
      </c>
      <c r="Y156" s="235">
        <f t="shared" si="26"/>
        <v>40.369999999999997</v>
      </c>
      <c r="Z156" s="236">
        <f t="shared" si="21"/>
        <v>258.37</v>
      </c>
      <c r="AA156" s="237">
        <f t="shared" si="25"/>
        <v>141</v>
      </c>
      <c r="AB156" s="49" t="str">
        <f t="shared" si="22"/>
        <v xml:space="preserve"> </v>
      </c>
      <c r="AC156" s="49" t="str">
        <f t="shared" si="23"/>
        <v xml:space="preserve"> </v>
      </c>
    </row>
    <row r="157" spans="1:29" ht="15" customHeight="1" x14ac:dyDescent="0.25">
      <c r="A157" s="49" t="s">
        <v>171</v>
      </c>
      <c r="B157" s="49" t="s">
        <v>123</v>
      </c>
      <c r="C157" s="26">
        <v>5</v>
      </c>
      <c r="D157" s="26">
        <v>6</v>
      </c>
      <c r="E157" s="26">
        <v>4</v>
      </c>
      <c r="F157" s="26"/>
      <c r="G157" s="26"/>
      <c r="H157" s="26"/>
      <c r="I157" s="26"/>
      <c r="J157" s="225">
        <f t="shared" si="18"/>
        <v>136</v>
      </c>
      <c r="K157" s="26">
        <v>3</v>
      </c>
      <c r="L157" s="26">
        <v>1</v>
      </c>
      <c r="M157" s="26">
        <v>4</v>
      </c>
      <c r="N157" s="26">
        <v>2</v>
      </c>
      <c r="O157" s="26">
        <v>3</v>
      </c>
      <c r="P157" s="26">
        <v>1</v>
      </c>
      <c r="Q157" s="26">
        <v>1</v>
      </c>
      <c r="R157" s="26"/>
      <c r="S157" s="26"/>
      <c r="T157" s="26"/>
      <c r="U157" s="26"/>
      <c r="V157" s="226">
        <f t="shared" si="19"/>
        <v>112</v>
      </c>
      <c r="W157" s="26">
        <v>24</v>
      </c>
      <c r="X157" s="227">
        <v>14.09</v>
      </c>
      <c r="Y157" s="221">
        <f t="shared" si="26"/>
        <v>9.91</v>
      </c>
      <c r="Z157" s="222">
        <f t="shared" si="21"/>
        <v>257.91000000000003</v>
      </c>
      <c r="AA157" s="223">
        <f t="shared" si="25"/>
        <v>142</v>
      </c>
      <c r="AB157" s="49" t="str">
        <f t="shared" si="22"/>
        <v>II.</v>
      </c>
      <c r="AC157" s="49" t="str">
        <f t="shared" si="23"/>
        <v xml:space="preserve"> </v>
      </c>
    </row>
    <row r="158" spans="1:29" ht="15" customHeight="1" x14ac:dyDescent="0.25">
      <c r="A158" s="49" t="s">
        <v>172</v>
      </c>
      <c r="B158" s="49" t="s">
        <v>101</v>
      </c>
      <c r="C158" s="26">
        <v>1</v>
      </c>
      <c r="D158" s="26">
        <v>8</v>
      </c>
      <c r="E158" s="26">
        <v>3</v>
      </c>
      <c r="F158" s="26">
        <v>3</v>
      </c>
      <c r="G158" s="26"/>
      <c r="H158" s="26"/>
      <c r="I158" s="26"/>
      <c r="J158" s="225">
        <f t="shared" si="18"/>
        <v>127</v>
      </c>
      <c r="K158" s="26">
        <v>2</v>
      </c>
      <c r="L158" s="26">
        <v>4</v>
      </c>
      <c r="M158" s="26">
        <v>3</v>
      </c>
      <c r="N158" s="26">
        <v>5</v>
      </c>
      <c r="O158" s="26">
        <v>1</v>
      </c>
      <c r="P158" s="26"/>
      <c r="Q158" s="26"/>
      <c r="R158" s="26"/>
      <c r="S158" s="26"/>
      <c r="T158" s="26"/>
      <c r="U158" s="26"/>
      <c r="V158" s="226">
        <f t="shared" si="19"/>
        <v>121</v>
      </c>
      <c r="W158" s="26">
        <v>20</v>
      </c>
      <c r="X158" s="227">
        <v>10.15</v>
      </c>
      <c r="Y158" s="221">
        <f t="shared" si="26"/>
        <v>9.85</v>
      </c>
      <c r="Z158" s="222">
        <f t="shared" si="21"/>
        <v>257.85000000000002</v>
      </c>
      <c r="AA158" s="223">
        <f t="shared" si="25"/>
        <v>143</v>
      </c>
      <c r="AB158" s="49" t="str">
        <f t="shared" si="22"/>
        <v>III.</v>
      </c>
      <c r="AC158" s="49" t="str">
        <f t="shared" si="23"/>
        <v>III.</v>
      </c>
    </row>
    <row r="159" spans="1:29" ht="15" customHeight="1" x14ac:dyDescent="0.25">
      <c r="A159" s="224" t="s">
        <v>298</v>
      </c>
      <c r="B159" s="224" t="s">
        <v>276</v>
      </c>
      <c r="C159" s="26">
        <v>4</v>
      </c>
      <c r="D159" s="26">
        <v>8</v>
      </c>
      <c r="E159" s="26">
        <v>2</v>
      </c>
      <c r="F159" s="26">
        <v>1</v>
      </c>
      <c r="G159" s="26"/>
      <c r="H159" s="26"/>
      <c r="I159" s="26"/>
      <c r="J159" s="225">
        <f t="shared" si="18"/>
        <v>135</v>
      </c>
      <c r="K159" s="26">
        <v>1</v>
      </c>
      <c r="L159" s="26">
        <v>2</v>
      </c>
      <c r="M159" s="26">
        <v>5</v>
      </c>
      <c r="N159" s="26">
        <v>4</v>
      </c>
      <c r="O159" s="26"/>
      <c r="P159" s="26">
        <v>2</v>
      </c>
      <c r="Q159" s="26">
        <v>1</v>
      </c>
      <c r="R159" s="26"/>
      <c r="S159" s="26"/>
      <c r="T159" s="26"/>
      <c r="U159" s="26"/>
      <c r="V159" s="226">
        <f t="shared" si="19"/>
        <v>110</v>
      </c>
      <c r="W159" s="26">
        <f>10+8+8+5+3+1</f>
        <v>35</v>
      </c>
      <c r="X159" s="227">
        <v>22.72</v>
      </c>
      <c r="Y159" s="221">
        <f t="shared" si="26"/>
        <v>12.280000000000001</v>
      </c>
      <c r="Z159" s="222">
        <f t="shared" si="21"/>
        <v>257.27999999999997</v>
      </c>
      <c r="AA159" s="223">
        <f t="shared" si="25"/>
        <v>144</v>
      </c>
      <c r="AB159" s="49" t="str">
        <f t="shared" si="22"/>
        <v>II.</v>
      </c>
      <c r="AC159" s="49" t="str">
        <f t="shared" si="23"/>
        <v xml:space="preserve"> </v>
      </c>
    </row>
    <row r="160" spans="1:29" ht="15" customHeight="1" x14ac:dyDescent="0.25">
      <c r="A160" s="224" t="s">
        <v>79</v>
      </c>
      <c r="B160" s="224" t="s">
        <v>74</v>
      </c>
      <c r="C160" s="26">
        <v>7</v>
      </c>
      <c r="D160" s="26">
        <v>8</v>
      </c>
      <c r="E160" s="26"/>
      <c r="F160" s="26"/>
      <c r="G160" s="26"/>
      <c r="H160" s="26"/>
      <c r="I160" s="26"/>
      <c r="J160" s="225">
        <f t="shared" si="18"/>
        <v>142</v>
      </c>
      <c r="K160" s="26">
        <v>3</v>
      </c>
      <c r="L160" s="26">
        <v>1</v>
      </c>
      <c r="M160" s="26">
        <v>4</v>
      </c>
      <c r="N160" s="26">
        <v>5</v>
      </c>
      <c r="O160" s="26">
        <v>1</v>
      </c>
      <c r="P160" s="26"/>
      <c r="Q160" s="26"/>
      <c r="R160" s="26">
        <v>1</v>
      </c>
      <c r="S160" s="26"/>
      <c r="T160" s="26"/>
      <c r="U160" s="26"/>
      <c r="V160" s="226">
        <f t="shared" si="19"/>
        <v>115</v>
      </c>
      <c r="W160" s="26">
        <v>16</v>
      </c>
      <c r="X160" s="227">
        <v>27.4</v>
      </c>
      <c r="Y160" s="221">
        <v>0</v>
      </c>
      <c r="Z160" s="222">
        <f t="shared" si="21"/>
        <v>257</v>
      </c>
      <c r="AA160" s="223">
        <f t="shared" si="25"/>
        <v>145</v>
      </c>
      <c r="AB160" s="49" t="str">
        <f t="shared" si="22"/>
        <v>I.</v>
      </c>
      <c r="AC160" s="49" t="str">
        <f t="shared" si="23"/>
        <v xml:space="preserve"> </v>
      </c>
    </row>
    <row r="161" spans="1:29" ht="15" customHeight="1" x14ac:dyDescent="0.25">
      <c r="A161" s="224" t="s">
        <v>369</v>
      </c>
      <c r="B161" s="224" t="s">
        <v>363</v>
      </c>
      <c r="C161" s="26">
        <v>4</v>
      </c>
      <c r="D161" s="26">
        <v>5</v>
      </c>
      <c r="E161" s="26">
        <v>1</v>
      </c>
      <c r="F161" s="26">
        <v>3</v>
      </c>
      <c r="G161" s="26">
        <v>2</v>
      </c>
      <c r="H161" s="26"/>
      <c r="I161" s="26"/>
      <c r="J161" s="225">
        <f t="shared" si="18"/>
        <v>126</v>
      </c>
      <c r="K161" s="26">
        <v>2</v>
      </c>
      <c r="L161" s="26">
        <v>2</v>
      </c>
      <c r="M161" s="26">
        <v>1</v>
      </c>
      <c r="N161" s="26">
        <v>3</v>
      </c>
      <c r="O161" s="26">
        <v>4</v>
      </c>
      <c r="P161" s="26">
        <v>1</v>
      </c>
      <c r="Q161" s="26"/>
      <c r="R161" s="26">
        <v>1</v>
      </c>
      <c r="S161" s="26"/>
      <c r="T161" s="26"/>
      <c r="U161" s="26">
        <v>1</v>
      </c>
      <c r="V161" s="226">
        <f t="shared" si="19"/>
        <v>99</v>
      </c>
      <c r="W161" s="26">
        <v>50</v>
      </c>
      <c r="X161" s="227">
        <v>19.16</v>
      </c>
      <c r="Y161" s="221">
        <f>SUM(W161-X161)</f>
        <v>30.84</v>
      </c>
      <c r="Z161" s="222">
        <f t="shared" si="21"/>
        <v>255.84</v>
      </c>
      <c r="AA161" s="223">
        <f t="shared" si="25"/>
        <v>146</v>
      </c>
      <c r="AB161" s="49" t="str">
        <f t="shared" si="22"/>
        <v>III.</v>
      </c>
      <c r="AC161" s="49" t="str">
        <f t="shared" si="23"/>
        <v xml:space="preserve"> </v>
      </c>
    </row>
    <row r="162" spans="1:29" ht="15" customHeight="1" x14ac:dyDescent="0.25">
      <c r="A162" s="49" t="s">
        <v>177</v>
      </c>
      <c r="B162" s="49" t="s">
        <v>140</v>
      </c>
      <c r="C162" s="26">
        <v>4</v>
      </c>
      <c r="D162" s="26">
        <v>8</v>
      </c>
      <c r="E162" s="26">
        <v>3</v>
      </c>
      <c r="F162" s="26"/>
      <c r="G162" s="26"/>
      <c r="H162" s="26"/>
      <c r="I162" s="26"/>
      <c r="J162" s="225">
        <f t="shared" si="18"/>
        <v>136</v>
      </c>
      <c r="K162" s="26">
        <v>1</v>
      </c>
      <c r="L162" s="26">
        <v>4</v>
      </c>
      <c r="M162" s="26">
        <v>4</v>
      </c>
      <c r="N162" s="26">
        <v>5</v>
      </c>
      <c r="O162" s="26">
        <v>1</v>
      </c>
      <c r="P162" s="26"/>
      <c r="Q162" s="26"/>
      <c r="R162" s="26"/>
      <c r="S162" s="26"/>
      <c r="T162" s="26"/>
      <c r="U162" s="26"/>
      <c r="V162" s="226">
        <f t="shared" si="19"/>
        <v>119</v>
      </c>
      <c r="W162" s="26">
        <v>4</v>
      </c>
      <c r="X162" s="227">
        <v>20.73</v>
      </c>
      <c r="Y162" s="221">
        <v>0</v>
      </c>
      <c r="Z162" s="222">
        <f t="shared" si="21"/>
        <v>255</v>
      </c>
      <c r="AA162" s="223">
        <f t="shared" si="25"/>
        <v>147</v>
      </c>
      <c r="AB162" s="49" t="str">
        <f t="shared" si="22"/>
        <v>II.</v>
      </c>
      <c r="AC162" s="49" t="str">
        <f t="shared" si="23"/>
        <v>III.</v>
      </c>
    </row>
    <row r="163" spans="1:29" ht="15" customHeight="1" x14ac:dyDescent="0.25">
      <c r="A163" s="224" t="s">
        <v>299</v>
      </c>
      <c r="B163" s="224" t="s">
        <v>280</v>
      </c>
      <c r="C163" s="26">
        <v>4</v>
      </c>
      <c r="D163" s="26">
        <v>2</v>
      </c>
      <c r="E163" s="26">
        <v>6</v>
      </c>
      <c r="F163" s="26">
        <v>3</v>
      </c>
      <c r="G163" s="26"/>
      <c r="H163" s="26"/>
      <c r="I163" s="26"/>
      <c r="J163" s="225">
        <f t="shared" si="18"/>
        <v>127</v>
      </c>
      <c r="K163" s="26">
        <v>1</v>
      </c>
      <c r="L163" s="26">
        <v>5</v>
      </c>
      <c r="M163" s="26">
        <v>6</v>
      </c>
      <c r="N163" s="26">
        <v>2</v>
      </c>
      <c r="O163" s="26"/>
      <c r="P163" s="26">
        <v>1</v>
      </c>
      <c r="Q163" s="26"/>
      <c r="R163" s="26"/>
      <c r="S163" s="26"/>
      <c r="T163" s="26"/>
      <c r="U163" s="26"/>
      <c r="V163" s="226">
        <f t="shared" si="19"/>
        <v>122</v>
      </c>
      <c r="W163" s="26">
        <f>6+4+4+3+1+1+1</f>
        <v>20</v>
      </c>
      <c r="X163" s="227">
        <v>14.57</v>
      </c>
      <c r="Y163" s="221">
        <f t="shared" ref="Y163:Y178" si="27">SUM(W163-X163)</f>
        <v>5.43</v>
      </c>
      <c r="Z163" s="222">
        <f t="shared" si="21"/>
        <v>254.43</v>
      </c>
      <c r="AA163" s="223">
        <f t="shared" si="25"/>
        <v>148</v>
      </c>
      <c r="AB163" s="49" t="str">
        <f t="shared" si="22"/>
        <v>III.</v>
      </c>
      <c r="AC163" s="49" t="str">
        <f t="shared" si="23"/>
        <v>III.</v>
      </c>
    </row>
    <row r="164" spans="1:29" ht="15" customHeight="1" x14ac:dyDescent="0.25">
      <c r="A164" s="232" t="s">
        <v>202</v>
      </c>
      <c r="B164" s="232" t="s">
        <v>195</v>
      </c>
      <c r="C164" s="26"/>
      <c r="D164" s="26">
        <v>6</v>
      </c>
      <c r="E164" s="26">
        <v>4</v>
      </c>
      <c r="F164" s="26">
        <v>1</v>
      </c>
      <c r="G164" s="26">
        <v>1</v>
      </c>
      <c r="H164" s="26"/>
      <c r="I164" s="26">
        <v>3</v>
      </c>
      <c r="J164" s="225">
        <f t="shared" si="18"/>
        <v>99</v>
      </c>
      <c r="K164" s="26">
        <v>4</v>
      </c>
      <c r="L164" s="26">
        <v>3</v>
      </c>
      <c r="M164" s="26">
        <v>1</v>
      </c>
      <c r="N164" s="26">
        <v>5</v>
      </c>
      <c r="O164" s="26"/>
      <c r="P164" s="26"/>
      <c r="Q164" s="26">
        <v>1</v>
      </c>
      <c r="R164" s="158"/>
      <c r="S164" s="158"/>
      <c r="T164" s="158"/>
      <c r="U164" s="26">
        <v>1</v>
      </c>
      <c r="V164" s="226">
        <f t="shared" si="19"/>
        <v>114</v>
      </c>
      <c r="W164" s="26">
        <v>59</v>
      </c>
      <c r="X164" s="231">
        <v>17.84</v>
      </c>
      <c r="Y164" s="221">
        <f t="shared" si="27"/>
        <v>41.16</v>
      </c>
      <c r="Z164" s="222">
        <f t="shared" si="21"/>
        <v>254.16</v>
      </c>
      <c r="AA164" s="223">
        <f t="shared" si="25"/>
        <v>149</v>
      </c>
      <c r="AB164" s="49" t="str">
        <f t="shared" si="22"/>
        <v xml:space="preserve"> </v>
      </c>
      <c r="AC164" s="49" t="str">
        <f t="shared" si="23"/>
        <v xml:space="preserve"> </v>
      </c>
    </row>
    <row r="165" spans="1:29" ht="15" customHeight="1" x14ac:dyDescent="0.25">
      <c r="A165" s="224" t="s">
        <v>370</v>
      </c>
      <c r="B165" s="224" t="s">
        <v>366</v>
      </c>
      <c r="C165" s="26">
        <v>2</v>
      </c>
      <c r="D165" s="26">
        <v>6</v>
      </c>
      <c r="E165" s="26">
        <v>6</v>
      </c>
      <c r="F165" s="26">
        <v>1</v>
      </c>
      <c r="G165" s="26"/>
      <c r="H165" s="26"/>
      <c r="I165" s="26"/>
      <c r="J165" s="225">
        <f t="shared" si="18"/>
        <v>129</v>
      </c>
      <c r="K165" s="26">
        <v>2</v>
      </c>
      <c r="L165" s="26"/>
      <c r="M165" s="26">
        <v>2</v>
      </c>
      <c r="N165" s="26">
        <v>6</v>
      </c>
      <c r="O165" s="26">
        <v>3</v>
      </c>
      <c r="P165" s="26">
        <v>1</v>
      </c>
      <c r="Q165" s="26">
        <v>1</v>
      </c>
      <c r="R165" s="26"/>
      <c r="S165" s="26"/>
      <c r="T165" s="26"/>
      <c r="U165" s="26"/>
      <c r="V165" s="226">
        <f t="shared" si="19"/>
        <v>105</v>
      </c>
      <c r="W165" s="26">
        <v>48</v>
      </c>
      <c r="X165" s="227">
        <v>28.81</v>
      </c>
      <c r="Y165" s="221">
        <f t="shared" si="27"/>
        <v>19.190000000000001</v>
      </c>
      <c r="Z165" s="222">
        <f t="shared" si="21"/>
        <v>253.19</v>
      </c>
      <c r="AA165" s="223">
        <f t="shared" si="25"/>
        <v>150</v>
      </c>
      <c r="AB165" s="49" t="str">
        <f t="shared" si="22"/>
        <v>III.</v>
      </c>
      <c r="AC165" s="49" t="str">
        <f t="shared" si="23"/>
        <v xml:space="preserve"> </v>
      </c>
    </row>
    <row r="166" spans="1:29" ht="15" customHeight="1" x14ac:dyDescent="0.25">
      <c r="A166" s="224" t="s">
        <v>300</v>
      </c>
      <c r="B166" s="224" t="s">
        <v>280</v>
      </c>
      <c r="C166" s="26">
        <v>3</v>
      </c>
      <c r="D166" s="26">
        <v>4</v>
      </c>
      <c r="E166" s="26">
        <v>3</v>
      </c>
      <c r="F166" s="26">
        <v>4</v>
      </c>
      <c r="G166" s="26"/>
      <c r="H166" s="26">
        <v>1</v>
      </c>
      <c r="I166" s="26"/>
      <c r="J166" s="225">
        <f t="shared" si="18"/>
        <v>123</v>
      </c>
      <c r="K166" s="26"/>
      <c r="L166" s="26">
        <v>3</v>
      </c>
      <c r="M166" s="26">
        <v>3</v>
      </c>
      <c r="N166" s="26">
        <v>3</v>
      </c>
      <c r="O166" s="26">
        <v>3</v>
      </c>
      <c r="P166" s="26">
        <v>1</v>
      </c>
      <c r="Q166" s="26">
        <v>1</v>
      </c>
      <c r="R166" s="26"/>
      <c r="S166" s="26"/>
      <c r="T166" s="26"/>
      <c r="U166" s="26">
        <v>1</v>
      </c>
      <c r="V166" s="226">
        <f t="shared" si="19"/>
        <v>99</v>
      </c>
      <c r="W166" s="26">
        <f>7+7+5+5+5+5+4+4+2+2</f>
        <v>46</v>
      </c>
      <c r="X166" s="227">
        <v>15.4</v>
      </c>
      <c r="Y166" s="221">
        <f t="shared" si="27"/>
        <v>30.6</v>
      </c>
      <c r="Z166" s="222">
        <f t="shared" si="21"/>
        <v>252.6</v>
      </c>
      <c r="AA166" s="223">
        <f t="shared" si="25"/>
        <v>151</v>
      </c>
      <c r="AB166" s="49" t="str">
        <f t="shared" si="22"/>
        <v xml:space="preserve"> </v>
      </c>
      <c r="AC166" s="49" t="str">
        <f t="shared" si="23"/>
        <v xml:space="preserve"> </v>
      </c>
    </row>
    <row r="167" spans="1:29" ht="15" customHeight="1" x14ac:dyDescent="0.25">
      <c r="A167" s="224" t="s">
        <v>80</v>
      </c>
      <c r="B167" s="224" t="s">
        <v>52</v>
      </c>
      <c r="C167" s="26">
        <v>5</v>
      </c>
      <c r="D167" s="26">
        <v>4</v>
      </c>
      <c r="E167" s="26">
        <v>4</v>
      </c>
      <c r="F167" s="26">
        <v>1</v>
      </c>
      <c r="G167" s="26"/>
      <c r="H167" s="26"/>
      <c r="I167" s="26">
        <v>1</v>
      </c>
      <c r="J167" s="225">
        <f t="shared" si="18"/>
        <v>125</v>
      </c>
      <c r="K167" s="26"/>
      <c r="L167" s="26">
        <v>3</v>
      </c>
      <c r="M167" s="26">
        <v>4</v>
      </c>
      <c r="N167" s="26">
        <v>3</v>
      </c>
      <c r="O167" s="26">
        <v>1</v>
      </c>
      <c r="P167" s="26">
        <v>1</v>
      </c>
      <c r="Q167" s="26">
        <v>2</v>
      </c>
      <c r="R167" s="26">
        <v>1</v>
      </c>
      <c r="S167" s="26"/>
      <c r="T167" s="26"/>
      <c r="U167" s="26"/>
      <c r="V167" s="226">
        <f t="shared" si="19"/>
        <v>102</v>
      </c>
      <c r="W167" s="26">
        <v>51</v>
      </c>
      <c r="X167" s="227">
        <v>25.43</v>
      </c>
      <c r="Y167" s="221">
        <f t="shared" si="27"/>
        <v>25.57</v>
      </c>
      <c r="Z167" s="222">
        <f t="shared" si="21"/>
        <v>252.57</v>
      </c>
      <c r="AA167" s="223">
        <f t="shared" si="25"/>
        <v>152</v>
      </c>
      <c r="AB167" s="49" t="str">
        <f t="shared" si="22"/>
        <v>III.</v>
      </c>
      <c r="AC167" s="49" t="str">
        <f t="shared" si="23"/>
        <v xml:space="preserve"> </v>
      </c>
    </row>
    <row r="168" spans="1:29" ht="15" customHeight="1" x14ac:dyDescent="0.25">
      <c r="A168" s="224" t="s">
        <v>250</v>
      </c>
      <c r="B168" s="224" t="s">
        <v>232</v>
      </c>
      <c r="C168" s="26">
        <v>1</v>
      </c>
      <c r="D168" s="26">
        <v>3</v>
      </c>
      <c r="E168" s="26">
        <v>9</v>
      </c>
      <c r="F168" s="26">
        <v>2</v>
      </c>
      <c r="G168" s="26"/>
      <c r="H168" s="26"/>
      <c r="I168" s="26"/>
      <c r="J168" s="225">
        <f t="shared" si="18"/>
        <v>123</v>
      </c>
      <c r="K168" s="26">
        <v>1</v>
      </c>
      <c r="L168" s="26">
        <v>3</v>
      </c>
      <c r="M168" s="26">
        <v>4</v>
      </c>
      <c r="N168" s="26">
        <v>4</v>
      </c>
      <c r="O168" s="26"/>
      <c r="P168" s="26">
        <v>2</v>
      </c>
      <c r="Q168" s="26"/>
      <c r="R168" s="26"/>
      <c r="S168" s="26"/>
      <c r="T168" s="26"/>
      <c r="U168" s="26">
        <v>1</v>
      </c>
      <c r="V168" s="226">
        <f t="shared" si="19"/>
        <v>107</v>
      </c>
      <c r="W168" s="26">
        <v>35</v>
      </c>
      <c r="X168" s="227">
        <v>12.7</v>
      </c>
      <c r="Y168" s="221">
        <f t="shared" si="27"/>
        <v>22.3</v>
      </c>
      <c r="Z168" s="230">
        <f t="shared" si="21"/>
        <v>252.3</v>
      </c>
      <c r="AA168" s="223">
        <f t="shared" si="25"/>
        <v>153</v>
      </c>
      <c r="AB168" s="49" t="str">
        <f t="shared" si="22"/>
        <v xml:space="preserve"> </v>
      </c>
      <c r="AC168" s="49" t="str">
        <f t="shared" si="23"/>
        <v xml:space="preserve"> </v>
      </c>
    </row>
    <row r="169" spans="1:29" ht="15" customHeight="1" x14ac:dyDescent="0.25">
      <c r="A169" s="224" t="s">
        <v>371</v>
      </c>
      <c r="B169" s="224" t="s">
        <v>363</v>
      </c>
      <c r="C169" s="26">
        <v>3</v>
      </c>
      <c r="D169" s="26">
        <v>10</v>
      </c>
      <c r="E169" s="26"/>
      <c r="F169" s="26">
        <v>2</v>
      </c>
      <c r="G169" s="26"/>
      <c r="H169" s="26"/>
      <c r="I169" s="26"/>
      <c r="J169" s="225">
        <f t="shared" si="18"/>
        <v>134</v>
      </c>
      <c r="K169" s="26">
        <v>2</v>
      </c>
      <c r="L169" s="26">
        <v>1</v>
      </c>
      <c r="M169" s="26">
        <v>2</v>
      </c>
      <c r="N169" s="26">
        <v>4</v>
      </c>
      <c r="O169" s="26">
        <v>3</v>
      </c>
      <c r="P169" s="26">
        <v>1</v>
      </c>
      <c r="Q169" s="26">
        <v>1</v>
      </c>
      <c r="R169" s="26"/>
      <c r="S169" s="26"/>
      <c r="T169" s="26"/>
      <c r="U169" s="26">
        <v>1</v>
      </c>
      <c r="V169" s="226">
        <f t="shared" si="19"/>
        <v>100</v>
      </c>
      <c r="W169" s="26">
        <v>39</v>
      </c>
      <c r="X169" s="227">
        <v>21.11</v>
      </c>
      <c r="Y169" s="221">
        <f t="shared" si="27"/>
        <v>17.89</v>
      </c>
      <c r="Z169" s="222">
        <f t="shared" si="21"/>
        <v>251.89</v>
      </c>
      <c r="AA169" s="223">
        <f t="shared" si="25"/>
        <v>154</v>
      </c>
      <c r="AB169" s="49" t="str">
        <f t="shared" si="22"/>
        <v>II.</v>
      </c>
      <c r="AC169" s="49" t="str">
        <f t="shared" si="23"/>
        <v xml:space="preserve"> </v>
      </c>
    </row>
    <row r="170" spans="1:29" ht="15" customHeight="1" x14ac:dyDescent="0.25">
      <c r="A170" s="217" t="s">
        <v>81</v>
      </c>
      <c r="B170" s="217" t="s">
        <v>60</v>
      </c>
      <c r="C170" s="76">
        <v>6</v>
      </c>
      <c r="D170" s="76">
        <v>8</v>
      </c>
      <c r="E170" s="76">
        <v>1</v>
      </c>
      <c r="F170" s="76"/>
      <c r="G170" s="76"/>
      <c r="H170" s="76"/>
      <c r="I170" s="76"/>
      <c r="J170" s="218">
        <f t="shared" si="18"/>
        <v>140</v>
      </c>
      <c r="K170" s="76">
        <v>2</v>
      </c>
      <c r="L170" s="76">
        <v>3</v>
      </c>
      <c r="M170" s="76">
        <v>5</v>
      </c>
      <c r="N170" s="76">
        <v>2</v>
      </c>
      <c r="O170" s="76"/>
      <c r="P170" s="76">
        <v>1</v>
      </c>
      <c r="Q170" s="76">
        <v>1</v>
      </c>
      <c r="R170" s="76"/>
      <c r="S170" s="76"/>
      <c r="T170" s="76">
        <v>1</v>
      </c>
      <c r="U170" s="76"/>
      <c r="V170" s="219">
        <f t="shared" si="19"/>
        <v>111</v>
      </c>
      <c r="W170" s="76">
        <v>22</v>
      </c>
      <c r="X170" s="228">
        <v>21.32</v>
      </c>
      <c r="Y170" s="221">
        <f t="shared" si="27"/>
        <v>0.67999999999999972</v>
      </c>
      <c r="Z170" s="222">
        <f t="shared" si="21"/>
        <v>251.68</v>
      </c>
      <c r="AA170" s="223">
        <f t="shared" si="25"/>
        <v>155</v>
      </c>
      <c r="AB170" s="49" t="str">
        <f t="shared" si="22"/>
        <v>I.</v>
      </c>
      <c r="AC170" s="49" t="str">
        <f t="shared" si="23"/>
        <v xml:space="preserve"> </v>
      </c>
    </row>
    <row r="171" spans="1:29" ht="15" customHeight="1" x14ac:dyDescent="0.25">
      <c r="A171" s="232" t="s">
        <v>173</v>
      </c>
      <c r="B171" s="232" t="s">
        <v>123</v>
      </c>
      <c r="C171" s="26"/>
      <c r="D171" s="26">
        <v>5</v>
      </c>
      <c r="E171" s="26">
        <v>6</v>
      </c>
      <c r="F171" s="26">
        <v>1</v>
      </c>
      <c r="G171" s="26"/>
      <c r="H171" s="26"/>
      <c r="I171" s="26">
        <v>3</v>
      </c>
      <c r="J171" s="225">
        <f t="shared" si="18"/>
        <v>100</v>
      </c>
      <c r="K171" s="26">
        <v>1</v>
      </c>
      <c r="L171" s="26">
        <v>3</v>
      </c>
      <c r="M171" s="26">
        <v>4</v>
      </c>
      <c r="N171" s="26">
        <v>5</v>
      </c>
      <c r="O171" s="26">
        <v>1</v>
      </c>
      <c r="P171" s="26">
        <v>1</v>
      </c>
      <c r="Q171" s="26"/>
      <c r="R171" s="26"/>
      <c r="S171" s="26"/>
      <c r="T171" s="26"/>
      <c r="U171" s="26"/>
      <c r="V171" s="226">
        <f t="shared" si="19"/>
        <v>115</v>
      </c>
      <c r="W171" s="26">
        <v>48</v>
      </c>
      <c r="X171" s="227">
        <v>11.7</v>
      </c>
      <c r="Y171" s="221">
        <f t="shared" si="27"/>
        <v>36.299999999999997</v>
      </c>
      <c r="Z171" s="222">
        <f t="shared" si="21"/>
        <v>251.3</v>
      </c>
      <c r="AA171" s="223">
        <f t="shared" si="25"/>
        <v>156</v>
      </c>
      <c r="AB171" s="49" t="str">
        <f t="shared" si="22"/>
        <v xml:space="preserve"> </v>
      </c>
      <c r="AC171" s="49" t="str">
        <f t="shared" si="23"/>
        <v xml:space="preserve"> </v>
      </c>
    </row>
    <row r="172" spans="1:29" ht="15" customHeight="1" x14ac:dyDescent="0.25">
      <c r="A172" s="224" t="s">
        <v>231</v>
      </c>
      <c r="B172" s="224" t="s">
        <v>232</v>
      </c>
      <c r="C172" s="26">
        <v>4</v>
      </c>
      <c r="D172" s="26">
        <v>6</v>
      </c>
      <c r="E172" s="26">
        <v>5</v>
      </c>
      <c r="F172" s="26"/>
      <c r="G172" s="26"/>
      <c r="H172" s="26"/>
      <c r="I172" s="26"/>
      <c r="J172" s="225">
        <f t="shared" si="18"/>
        <v>134</v>
      </c>
      <c r="K172" s="26"/>
      <c r="L172" s="26">
        <v>4</v>
      </c>
      <c r="M172" s="26">
        <v>4</v>
      </c>
      <c r="N172" s="26">
        <v>2</v>
      </c>
      <c r="O172" s="26">
        <v>3</v>
      </c>
      <c r="P172" s="26"/>
      <c r="Q172" s="26"/>
      <c r="R172" s="26">
        <v>2</v>
      </c>
      <c r="S172" s="26"/>
      <c r="T172" s="26"/>
      <c r="U172" s="26"/>
      <c r="V172" s="226">
        <f t="shared" si="19"/>
        <v>106</v>
      </c>
      <c r="W172" s="26">
        <v>26</v>
      </c>
      <c r="X172" s="227">
        <v>16.510000000000002</v>
      </c>
      <c r="Y172" s="221">
        <f t="shared" si="27"/>
        <v>9.4899999999999984</v>
      </c>
      <c r="Z172" s="222">
        <f t="shared" si="21"/>
        <v>249.49</v>
      </c>
      <c r="AA172" s="223">
        <f t="shared" si="25"/>
        <v>157</v>
      </c>
      <c r="AB172" s="49" t="str">
        <f t="shared" si="22"/>
        <v>II.</v>
      </c>
      <c r="AC172" s="49" t="str">
        <f t="shared" si="23"/>
        <v xml:space="preserve"> </v>
      </c>
    </row>
    <row r="173" spans="1:29" ht="15" customHeight="1" x14ac:dyDescent="0.25">
      <c r="A173" s="224" t="s">
        <v>344</v>
      </c>
      <c r="B173" s="224" t="s">
        <v>331</v>
      </c>
      <c r="C173" s="26">
        <v>2</v>
      </c>
      <c r="D173" s="26">
        <v>6</v>
      </c>
      <c r="E173" s="26">
        <v>7</v>
      </c>
      <c r="F173" s="26"/>
      <c r="G173" s="26"/>
      <c r="H173" s="26"/>
      <c r="I173" s="26"/>
      <c r="J173" s="233">
        <f t="shared" si="18"/>
        <v>130</v>
      </c>
      <c r="K173" s="26">
        <v>1</v>
      </c>
      <c r="L173" s="26">
        <v>2</v>
      </c>
      <c r="M173" s="26">
        <v>1</v>
      </c>
      <c r="N173" s="26">
        <v>3</v>
      </c>
      <c r="O173" s="26">
        <v>4</v>
      </c>
      <c r="P173" s="26"/>
      <c r="Q173" s="26">
        <v>1</v>
      </c>
      <c r="R173" s="26">
        <v>2</v>
      </c>
      <c r="S173" s="26"/>
      <c r="T173" s="26">
        <v>1</v>
      </c>
      <c r="U173" s="26"/>
      <c r="V173" s="234">
        <f t="shared" si="19"/>
        <v>92</v>
      </c>
      <c r="W173" s="26">
        <v>46</v>
      </c>
      <c r="X173" s="227">
        <v>19.399999999999999</v>
      </c>
      <c r="Y173" s="238">
        <f t="shared" si="27"/>
        <v>26.6</v>
      </c>
      <c r="Z173" s="239">
        <f t="shared" si="21"/>
        <v>248.6</v>
      </c>
      <c r="AA173" s="237">
        <f t="shared" si="25"/>
        <v>158</v>
      </c>
      <c r="AB173" s="49" t="str">
        <f t="shared" si="22"/>
        <v>II.</v>
      </c>
      <c r="AC173" s="49" t="str">
        <f t="shared" si="23"/>
        <v xml:space="preserve"> </v>
      </c>
    </row>
    <row r="174" spans="1:29" ht="15" customHeight="1" x14ac:dyDescent="0.25">
      <c r="A174" s="224" t="s">
        <v>301</v>
      </c>
      <c r="B174" s="224" t="s">
        <v>276</v>
      </c>
      <c r="C174" s="26">
        <v>1</v>
      </c>
      <c r="D174" s="26">
        <v>6</v>
      </c>
      <c r="E174" s="26">
        <v>7</v>
      </c>
      <c r="F174" s="26">
        <v>1</v>
      </c>
      <c r="G174" s="26"/>
      <c r="H174" s="26"/>
      <c r="I174" s="26"/>
      <c r="J174" s="225">
        <f t="shared" si="18"/>
        <v>127</v>
      </c>
      <c r="K174" s="26">
        <v>1</v>
      </c>
      <c r="L174" s="26">
        <v>5</v>
      </c>
      <c r="M174" s="26">
        <v>4</v>
      </c>
      <c r="N174" s="26">
        <v>2</v>
      </c>
      <c r="O174" s="26">
        <v>2</v>
      </c>
      <c r="P174" s="26"/>
      <c r="Q174" s="26">
        <v>1</v>
      </c>
      <c r="R174" s="26"/>
      <c r="S174" s="26"/>
      <c r="T174" s="26"/>
      <c r="U174" s="26"/>
      <c r="V174" s="226">
        <f t="shared" si="19"/>
        <v>117</v>
      </c>
      <c r="W174" s="26">
        <f>9+4+2+2+2+1+1+1</f>
        <v>22</v>
      </c>
      <c r="X174" s="227">
        <v>19.88</v>
      </c>
      <c r="Y174" s="221">
        <f t="shared" si="27"/>
        <v>2.120000000000001</v>
      </c>
      <c r="Z174" s="222">
        <f t="shared" si="21"/>
        <v>246.12</v>
      </c>
      <c r="AA174" s="223">
        <f t="shared" si="25"/>
        <v>159</v>
      </c>
      <c r="AB174" s="49" t="str">
        <f t="shared" si="22"/>
        <v>III.</v>
      </c>
      <c r="AC174" s="49" t="str">
        <f t="shared" si="23"/>
        <v>III.</v>
      </c>
    </row>
    <row r="175" spans="1:29" ht="15" customHeight="1" x14ac:dyDescent="0.25">
      <c r="A175" s="224" t="s">
        <v>302</v>
      </c>
      <c r="B175" s="224" t="s">
        <v>280</v>
      </c>
      <c r="C175" s="26">
        <v>1</v>
      </c>
      <c r="D175" s="26">
        <v>4</v>
      </c>
      <c r="E175" s="26">
        <v>6</v>
      </c>
      <c r="F175" s="26">
        <v>2</v>
      </c>
      <c r="G175" s="26">
        <v>1</v>
      </c>
      <c r="H175" s="26"/>
      <c r="I175" s="26">
        <v>1</v>
      </c>
      <c r="J175" s="225">
        <f t="shared" si="18"/>
        <v>114</v>
      </c>
      <c r="K175" s="26">
        <v>1</v>
      </c>
      <c r="L175" s="26">
        <v>5</v>
      </c>
      <c r="M175" s="26">
        <v>1</v>
      </c>
      <c r="N175" s="26">
        <v>4</v>
      </c>
      <c r="O175" s="26">
        <v>1</v>
      </c>
      <c r="P175" s="26"/>
      <c r="Q175" s="26">
        <v>1</v>
      </c>
      <c r="R175" s="26">
        <v>1</v>
      </c>
      <c r="S175" s="26">
        <v>1</v>
      </c>
      <c r="T175" s="26"/>
      <c r="U175" s="26"/>
      <c r="V175" s="226">
        <f t="shared" si="19"/>
        <v>106</v>
      </c>
      <c r="W175" s="26">
        <f>9+8+8+5+5+4+2+1+1</f>
        <v>43</v>
      </c>
      <c r="X175" s="227">
        <v>18.329999999999998</v>
      </c>
      <c r="Y175" s="221">
        <f t="shared" si="27"/>
        <v>24.67</v>
      </c>
      <c r="Z175" s="222">
        <f t="shared" si="21"/>
        <v>244.67000000000002</v>
      </c>
      <c r="AA175" s="223">
        <f t="shared" si="25"/>
        <v>160</v>
      </c>
      <c r="AB175" s="49" t="str">
        <f t="shared" si="22"/>
        <v xml:space="preserve"> </v>
      </c>
      <c r="AC175" s="49" t="str">
        <f t="shared" si="23"/>
        <v xml:space="preserve"> </v>
      </c>
    </row>
    <row r="176" spans="1:29" ht="15" customHeight="1" x14ac:dyDescent="0.25">
      <c r="A176" s="224" t="s">
        <v>239</v>
      </c>
      <c r="B176" s="224" t="s">
        <v>232</v>
      </c>
      <c r="C176" s="26">
        <v>9</v>
      </c>
      <c r="D176" s="26">
        <v>4</v>
      </c>
      <c r="E176" s="26"/>
      <c r="F176" s="26">
        <v>1</v>
      </c>
      <c r="G176" s="26"/>
      <c r="H176" s="26"/>
      <c r="I176" s="26">
        <v>1</v>
      </c>
      <c r="J176" s="225">
        <f t="shared" si="18"/>
        <v>133</v>
      </c>
      <c r="K176" s="26">
        <v>1</v>
      </c>
      <c r="L176" s="26">
        <v>6</v>
      </c>
      <c r="M176" s="26">
        <v>1</v>
      </c>
      <c r="N176" s="26">
        <v>2</v>
      </c>
      <c r="O176" s="26"/>
      <c r="P176" s="26"/>
      <c r="Q176" s="26"/>
      <c r="R176" s="26"/>
      <c r="S176" s="26"/>
      <c r="T176" s="26"/>
      <c r="U176" s="26">
        <v>5</v>
      </c>
      <c r="V176" s="226">
        <f t="shared" si="19"/>
        <v>86</v>
      </c>
      <c r="W176" s="26">
        <v>49</v>
      </c>
      <c r="X176" s="227">
        <v>24.69</v>
      </c>
      <c r="Y176" s="221">
        <f t="shared" si="27"/>
        <v>24.31</v>
      </c>
      <c r="Z176" s="222">
        <f t="shared" si="21"/>
        <v>243.31</v>
      </c>
      <c r="AA176" s="223">
        <f t="shared" ref="AA176:AA207" si="28">RANK(Z176,$Z$16:$Z$197)</f>
        <v>161</v>
      </c>
      <c r="AB176" s="49" t="str">
        <f t="shared" si="22"/>
        <v>II.</v>
      </c>
      <c r="AC176" s="49" t="str">
        <f t="shared" si="23"/>
        <v xml:space="preserve"> </v>
      </c>
    </row>
    <row r="177" spans="1:29" ht="15" customHeight="1" x14ac:dyDescent="0.25">
      <c r="A177" s="232" t="s">
        <v>176</v>
      </c>
      <c r="B177" s="232" t="s">
        <v>140</v>
      </c>
      <c r="C177" s="26"/>
      <c r="D177" s="26">
        <v>3</v>
      </c>
      <c r="E177" s="26">
        <v>6</v>
      </c>
      <c r="F177" s="26">
        <v>4</v>
      </c>
      <c r="G177" s="26">
        <v>1</v>
      </c>
      <c r="H177" s="26"/>
      <c r="I177" s="26">
        <v>1</v>
      </c>
      <c r="J177" s="225">
        <f t="shared" si="18"/>
        <v>109</v>
      </c>
      <c r="K177" s="26">
        <v>3</v>
      </c>
      <c r="L177" s="26"/>
      <c r="M177" s="26">
        <v>2</v>
      </c>
      <c r="N177" s="26">
        <v>4</v>
      </c>
      <c r="O177" s="26">
        <v>3</v>
      </c>
      <c r="P177" s="26">
        <v>2</v>
      </c>
      <c r="Q177" s="26"/>
      <c r="R177" s="26"/>
      <c r="S177" s="26"/>
      <c r="T177" s="26"/>
      <c r="U177" s="26">
        <v>1</v>
      </c>
      <c r="V177" s="226">
        <f t="shared" si="19"/>
        <v>102</v>
      </c>
      <c r="W177" s="26">
        <v>44</v>
      </c>
      <c r="X177" s="227">
        <v>13.17</v>
      </c>
      <c r="Y177" s="221">
        <f t="shared" si="27"/>
        <v>30.83</v>
      </c>
      <c r="Z177" s="222">
        <f t="shared" si="21"/>
        <v>241.82999999999998</v>
      </c>
      <c r="AA177" s="223">
        <f t="shared" si="28"/>
        <v>162</v>
      </c>
      <c r="AB177" s="49" t="str">
        <f t="shared" si="22"/>
        <v xml:space="preserve"> </v>
      </c>
      <c r="AC177" s="49" t="str">
        <f t="shared" si="23"/>
        <v xml:space="preserve"> </v>
      </c>
    </row>
    <row r="178" spans="1:29" ht="15" customHeight="1" x14ac:dyDescent="0.25">
      <c r="A178" s="232" t="s">
        <v>178</v>
      </c>
      <c r="B178" s="232" t="s">
        <v>121</v>
      </c>
      <c r="C178" s="26">
        <v>4</v>
      </c>
      <c r="D178" s="26">
        <v>5</v>
      </c>
      <c r="E178" s="26">
        <v>1</v>
      </c>
      <c r="F178" s="26">
        <v>2</v>
      </c>
      <c r="G178" s="26">
        <v>1</v>
      </c>
      <c r="H178" s="26"/>
      <c r="I178" s="26">
        <v>2</v>
      </c>
      <c r="J178" s="225">
        <f t="shared" si="18"/>
        <v>113</v>
      </c>
      <c r="K178" s="26"/>
      <c r="L178" s="26">
        <v>1</v>
      </c>
      <c r="M178" s="26">
        <v>3</v>
      </c>
      <c r="N178" s="26">
        <v>3</v>
      </c>
      <c r="O178" s="26">
        <v>2</v>
      </c>
      <c r="P178" s="26">
        <v>2</v>
      </c>
      <c r="Q178" s="26"/>
      <c r="R178" s="26">
        <v>3</v>
      </c>
      <c r="S178" s="26">
        <v>1</v>
      </c>
      <c r="T178" s="26"/>
      <c r="U178" s="26"/>
      <c r="V178" s="226">
        <f t="shared" si="19"/>
        <v>87</v>
      </c>
      <c r="W178" s="26">
        <v>52</v>
      </c>
      <c r="X178" s="227">
        <v>13.83</v>
      </c>
      <c r="Y178" s="221">
        <f t="shared" si="27"/>
        <v>38.17</v>
      </c>
      <c r="Z178" s="222">
        <f t="shared" si="21"/>
        <v>238.17000000000002</v>
      </c>
      <c r="AA178" s="223">
        <f t="shared" si="28"/>
        <v>163</v>
      </c>
      <c r="AB178" s="49" t="str">
        <f t="shared" si="22"/>
        <v xml:space="preserve"> </v>
      </c>
      <c r="AC178" s="49" t="str">
        <f t="shared" si="23"/>
        <v xml:space="preserve"> </v>
      </c>
    </row>
    <row r="179" spans="1:29" ht="15" customHeight="1" x14ac:dyDescent="0.25">
      <c r="A179" s="224" t="s">
        <v>252</v>
      </c>
      <c r="B179" s="224" t="s">
        <v>232</v>
      </c>
      <c r="C179" s="26">
        <v>5</v>
      </c>
      <c r="D179" s="26">
        <v>6</v>
      </c>
      <c r="E179" s="26">
        <v>1</v>
      </c>
      <c r="F179" s="26">
        <v>2</v>
      </c>
      <c r="G179" s="26">
        <v>1</v>
      </c>
      <c r="H179" s="26"/>
      <c r="I179" s="26"/>
      <c r="J179" s="225">
        <f t="shared" si="18"/>
        <v>132</v>
      </c>
      <c r="K179" s="26">
        <v>3</v>
      </c>
      <c r="L179" s="26">
        <v>2</v>
      </c>
      <c r="M179" s="26">
        <v>4</v>
      </c>
      <c r="N179" s="26">
        <v>1</v>
      </c>
      <c r="O179" s="26"/>
      <c r="P179" s="26">
        <v>1</v>
      </c>
      <c r="Q179" s="26">
        <v>2</v>
      </c>
      <c r="R179" s="26">
        <v>2</v>
      </c>
      <c r="S179" s="26"/>
      <c r="T179" s="26"/>
      <c r="U179" s="26"/>
      <c r="V179" s="226">
        <f t="shared" si="19"/>
        <v>106</v>
      </c>
      <c r="W179" s="26">
        <v>22</v>
      </c>
      <c r="X179" s="227">
        <v>29.36</v>
      </c>
      <c r="Y179" s="221">
        <v>0</v>
      </c>
      <c r="Z179" s="230">
        <f t="shared" si="21"/>
        <v>238</v>
      </c>
      <c r="AA179" s="223">
        <f t="shared" si="28"/>
        <v>164</v>
      </c>
      <c r="AB179" s="49" t="str">
        <f t="shared" si="22"/>
        <v>II.</v>
      </c>
      <c r="AC179" s="49" t="str">
        <f t="shared" si="23"/>
        <v xml:space="preserve"> </v>
      </c>
    </row>
    <row r="180" spans="1:29" ht="15" customHeight="1" x14ac:dyDescent="0.25">
      <c r="A180" s="224" t="s">
        <v>82</v>
      </c>
      <c r="B180" s="224" t="s">
        <v>60</v>
      </c>
      <c r="C180" s="26">
        <v>5</v>
      </c>
      <c r="D180" s="26">
        <v>4</v>
      </c>
      <c r="E180" s="26">
        <v>4</v>
      </c>
      <c r="F180" s="26">
        <v>2</v>
      </c>
      <c r="G180" s="26"/>
      <c r="H180" s="26"/>
      <c r="I180" s="26"/>
      <c r="J180" s="225">
        <f t="shared" si="18"/>
        <v>132</v>
      </c>
      <c r="K180" s="26">
        <v>1</v>
      </c>
      <c r="L180" s="26">
        <v>2</v>
      </c>
      <c r="M180" s="26">
        <v>1</v>
      </c>
      <c r="N180" s="26">
        <v>2</v>
      </c>
      <c r="O180" s="26">
        <v>2</v>
      </c>
      <c r="P180" s="26">
        <v>2</v>
      </c>
      <c r="Q180" s="26"/>
      <c r="R180" s="26">
        <v>1</v>
      </c>
      <c r="S180" s="26">
        <v>1</v>
      </c>
      <c r="T180" s="26"/>
      <c r="U180" s="26">
        <v>3</v>
      </c>
      <c r="V180" s="226">
        <f t="shared" si="19"/>
        <v>77</v>
      </c>
      <c r="W180" s="26">
        <v>52</v>
      </c>
      <c r="X180" s="227">
        <v>24.4</v>
      </c>
      <c r="Y180" s="221">
        <f t="shared" ref="Y180:Y194" si="29">SUM(W180-X180)</f>
        <v>27.6</v>
      </c>
      <c r="Z180" s="222">
        <f t="shared" si="21"/>
        <v>236.6</v>
      </c>
      <c r="AA180" s="223">
        <f t="shared" si="28"/>
        <v>165</v>
      </c>
      <c r="AB180" s="49" t="str">
        <f t="shared" si="22"/>
        <v>II.</v>
      </c>
      <c r="AC180" s="49" t="str">
        <f t="shared" si="23"/>
        <v xml:space="preserve"> </v>
      </c>
    </row>
    <row r="181" spans="1:29" ht="15" customHeight="1" x14ac:dyDescent="0.25">
      <c r="A181" s="224" t="s">
        <v>246</v>
      </c>
      <c r="B181" s="224" t="s">
        <v>232</v>
      </c>
      <c r="C181" s="26">
        <v>6</v>
      </c>
      <c r="D181" s="26">
        <v>5</v>
      </c>
      <c r="E181" s="26">
        <v>2</v>
      </c>
      <c r="F181" s="26">
        <v>1</v>
      </c>
      <c r="G181" s="26"/>
      <c r="H181" s="26"/>
      <c r="I181" s="26">
        <v>1</v>
      </c>
      <c r="J181" s="225">
        <f t="shared" si="18"/>
        <v>128</v>
      </c>
      <c r="K181" s="26">
        <v>2</v>
      </c>
      <c r="L181" s="26"/>
      <c r="M181" s="26">
        <v>1</v>
      </c>
      <c r="N181" s="26">
        <v>1</v>
      </c>
      <c r="O181" s="26">
        <v>4</v>
      </c>
      <c r="P181" s="26">
        <v>2</v>
      </c>
      <c r="Q181" s="26">
        <v>1</v>
      </c>
      <c r="R181" s="26">
        <v>1</v>
      </c>
      <c r="S181" s="26">
        <v>2</v>
      </c>
      <c r="T181" s="26">
        <v>1</v>
      </c>
      <c r="U181" s="26"/>
      <c r="V181" s="226">
        <f t="shared" si="19"/>
        <v>81</v>
      </c>
      <c r="W181" s="26">
        <v>44</v>
      </c>
      <c r="X181" s="227">
        <v>16.61</v>
      </c>
      <c r="Y181" s="221">
        <f t="shared" si="29"/>
        <v>27.39</v>
      </c>
      <c r="Z181" s="222">
        <f t="shared" si="21"/>
        <v>236.39</v>
      </c>
      <c r="AA181" s="223">
        <f t="shared" si="28"/>
        <v>166</v>
      </c>
      <c r="AB181" s="49" t="str">
        <f t="shared" si="22"/>
        <v>III.</v>
      </c>
      <c r="AC181" s="49" t="str">
        <f t="shared" si="23"/>
        <v xml:space="preserve"> </v>
      </c>
    </row>
    <row r="182" spans="1:29" ht="15" customHeight="1" x14ac:dyDescent="0.25">
      <c r="A182" s="217" t="s">
        <v>83</v>
      </c>
      <c r="B182" s="217" t="s">
        <v>60</v>
      </c>
      <c r="C182" s="76">
        <v>3</v>
      </c>
      <c r="D182" s="76">
        <v>3</v>
      </c>
      <c r="E182" s="76">
        <v>4</v>
      </c>
      <c r="F182" s="76">
        <v>4</v>
      </c>
      <c r="G182" s="76"/>
      <c r="H182" s="76"/>
      <c r="I182" s="76">
        <v>1</v>
      </c>
      <c r="J182" s="218">
        <f t="shared" si="18"/>
        <v>117</v>
      </c>
      <c r="K182" s="76"/>
      <c r="L182" s="76">
        <v>5</v>
      </c>
      <c r="M182" s="76">
        <v>3</v>
      </c>
      <c r="N182" s="76">
        <v>2</v>
      </c>
      <c r="O182" s="76">
        <v>2</v>
      </c>
      <c r="P182" s="76">
        <v>1</v>
      </c>
      <c r="Q182" s="76">
        <v>1</v>
      </c>
      <c r="R182" s="76"/>
      <c r="S182" s="76"/>
      <c r="T182" s="76"/>
      <c r="U182" s="76">
        <v>1</v>
      </c>
      <c r="V182" s="219">
        <f t="shared" si="19"/>
        <v>104</v>
      </c>
      <c r="W182" s="76">
        <v>43</v>
      </c>
      <c r="X182" s="220">
        <v>31.45</v>
      </c>
      <c r="Y182" s="221">
        <f t="shared" si="29"/>
        <v>11.55</v>
      </c>
      <c r="Z182" s="222">
        <f t="shared" si="21"/>
        <v>232.55</v>
      </c>
      <c r="AA182" s="223">
        <f t="shared" si="28"/>
        <v>167</v>
      </c>
      <c r="AB182" s="49" t="str">
        <f t="shared" si="22"/>
        <v xml:space="preserve"> </v>
      </c>
      <c r="AC182" s="49" t="str">
        <f t="shared" si="23"/>
        <v xml:space="preserve"> </v>
      </c>
    </row>
    <row r="183" spans="1:29" ht="15" customHeight="1" x14ac:dyDescent="0.25">
      <c r="A183" s="224" t="s">
        <v>345</v>
      </c>
      <c r="B183" s="224" t="s">
        <v>326</v>
      </c>
      <c r="C183" s="26">
        <v>3</v>
      </c>
      <c r="D183" s="26">
        <v>7</v>
      </c>
      <c r="E183" s="26">
        <v>5</v>
      </c>
      <c r="F183" s="26"/>
      <c r="G183" s="26"/>
      <c r="H183" s="26"/>
      <c r="I183" s="26"/>
      <c r="J183" s="233">
        <f t="shared" si="18"/>
        <v>133</v>
      </c>
      <c r="K183" s="26"/>
      <c r="L183" s="26">
        <v>2</v>
      </c>
      <c r="M183" s="26">
        <v>4</v>
      </c>
      <c r="N183" s="26">
        <v>2</v>
      </c>
      <c r="O183" s="26">
        <v>2</v>
      </c>
      <c r="P183" s="26">
        <v>3</v>
      </c>
      <c r="Q183" s="26">
        <v>2</v>
      </c>
      <c r="R183" s="26"/>
      <c r="S183" s="26"/>
      <c r="T183" s="26"/>
      <c r="U183" s="26"/>
      <c r="V183" s="234">
        <f t="shared" si="19"/>
        <v>99</v>
      </c>
      <c r="W183" s="26">
        <v>22</v>
      </c>
      <c r="X183" s="227">
        <v>22</v>
      </c>
      <c r="Y183" s="235">
        <f t="shared" si="29"/>
        <v>0</v>
      </c>
      <c r="Z183" s="239">
        <f t="shared" si="21"/>
        <v>232</v>
      </c>
      <c r="AA183" s="237">
        <f t="shared" si="28"/>
        <v>168</v>
      </c>
      <c r="AB183" s="49" t="str">
        <f t="shared" si="22"/>
        <v>II.</v>
      </c>
      <c r="AC183" s="49" t="str">
        <f t="shared" si="23"/>
        <v xml:space="preserve"> </v>
      </c>
    </row>
    <row r="184" spans="1:29" ht="15" customHeight="1" x14ac:dyDescent="0.25">
      <c r="A184" s="232" t="s">
        <v>206</v>
      </c>
      <c r="B184" s="232" t="s">
        <v>195</v>
      </c>
      <c r="C184" s="26">
        <v>2</v>
      </c>
      <c r="D184" s="26">
        <v>4</v>
      </c>
      <c r="E184" s="26">
        <v>3</v>
      </c>
      <c r="F184" s="26">
        <v>1</v>
      </c>
      <c r="G184" s="26"/>
      <c r="H184" s="26"/>
      <c r="I184" s="26">
        <v>5</v>
      </c>
      <c r="J184" s="225">
        <f t="shared" si="18"/>
        <v>87</v>
      </c>
      <c r="K184" s="26">
        <v>2</v>
      </c>
      <c r="L184" s="26">
        <v>1</v>
      </c>
      <c r="M184" s="26">
        <v>6</v>
      </c>
      <c r="N184" s="26">
        <v>4</v>
      </c>
      <c r="O184" s="26">
        <v>1</v>
      </c>
      <c r="P184" s="26"/>
      <c r="Q184" s="26">
        <v>1</v>
      </c>
      <c r="R184" s="26"/>
      <c r="S184" s="26"/>
      <c r="T184" s="26"/>
      <c r="U184" s="26"/>
      <c r="V184" s="226">
        <f t="shared" si="19"/>
        <v>115</v>
      </c>
      <c r="W184" s="26">
        <v>44</v>
      </c>
      <c r="X184" s="227">
        <v>15.68</v>
      </c>
      <c r="Y184" s="221">
        <f t="shared" si="29"/>
        <v>28.32</v>
      </c>
      <c r="Z184" s="222">
        <f t="shared" si="21"/>
        <v>230.32</v>
      </c>
      <c r="AA184" s="223">
        <f t="shared" si="28"/>
        <v>169</v>
      </c>
      <c r="AB184" s="49" t="str">
        <f t="shared" si="22"/>
        <v xml:space="preserve"> </v>
      </c>
      <c r="AC184" s="49" t="str">
        <f t="shared" si="23"/>
        <v xml:space="preserve"> </v>
      </c>
    </row>
    <row r="185" spans="1:29" ht="15" customHeight="1" x14ac:dyDescent="0.25">
      <c r="A185" s="49" t="s">
        <v>179</v>
      </c>
      <c r="B185" s="49" t="s">
        <v>121</v>
      </c>
      <c r="C185" s="26">
        <v>7</v>
      </c>
      <c r="D185" s="26">
        <v>6</v>
      </c>
      <c r="E185" s="26">
        <v>1</v>
      </c>
      <c r="F185" s="26">
        <v>1</v>
      </c>
      <c r="G185" s="26"/>
      <c r="H185" s="26"/>
      <c r="I185" s="26"/>
      <c r="J185" s="225">
        <f t="shared" si="18"/>
        <v>139</v>
      </c>
      <c r="K185" s="26"/>
      <c r="L185" s="26">
        <v>1</v>
      </c>
      <c r="M185" s="26">
        <v>2</v>
      </c>
      <c r="N185" s="26">
        <v>1</v>
      </c>
      <c r="O185" s="26">
        <v>2</v>
      </c>
      <c r="P185" s="26">
        <v>3</v>
      </c>
      <c r="Q185" s="26">
        <v>2</v>
      </c>
      <c r="R185" s="26">
        <v>4</v>
      </c>
      <c r="S185" s="26"/>
      <c r="T185" s="26"/>
      <c r="U185" s="26"/>
      <c r="V185" s="226">
        <f t="shared" si="19"/>
        <v>79</v>
      </c>
      <c r="W185" s="26">
        <v>38</v>
      </c>
      <c r="X185" s="227">
        <v>28.04</v>
      </c>
      <c r="Y185" s="221">
        <f t="shared" si="29"/>
        <v>9.9600000000000009</v>
      </c>
      <c r="Z185" s="222">
        <f t="shared" si="21"/>
        <v>227.96</v>
      </c>
      <c r="AA185" s="223">
        <f t="shared" si="28"/>
        <v>170</v>
      </c>
      <c r="AB185" s="49" t="str">
        <f t="shared" si="22"/>
        <v>II.</v>
      </c>
      <c r="AC185" s="49" t="str">
        <f t="shared" si="23"/>
        <v xml:space="preserve"> </v>
      </c>
    </row>
    <row r="186" spans="1:29" ht="15" customHeight="1" x14ac:dyDescent="0.25">
      <c r="A186" s="232" t="s">
        <v>180</v>
      </c>
      <c r="B186" s="232" t="s">
        <v>140</v>
      </c>
      <c r="C186" s="26">
        <v>2</v>
      </c>
      <c r="D186" s="26">
        <v>6</v>
      </c>
      <c r="E186" s="26">
        <v>4</v>
      </c>
      <c r="F186" s="26">
        <v>1</v>
      </c>
      <c r="G186" s="26">
        <v>1</v>
      </c>
      <c r="H186" s="26"/>
      <c r="I186" s="26">
        <v>1</v>
      </c>
      <c r="J186" s="225">
        <f t="shared" si="18"/>
        <v>119</v>
      </c>
      <c r="K186" s="26">
        <v>1</v>
      </c>
      <c r="L186" s="26">
        <v>4</v>
      </c>
      <c r="M186" s="26"/>
      <c r="N186" s="26">
        <v>2</v>
      </c>
      <c r="O186" s="26">
        <v>2</v>
      </c>
      <c r="P186" s="26">
        <v>3</v>
      </c>
      <c r="Q186" s="26">
        <v>1</v>
      </c>
      <c r="R186" s="26"/>
      <c r="S186" s="26">
        <v>2</v>
      </c>
      <c r="T186" s="26"/>
      <c r="U186" s="26"/>
      <c r="V186" s="226">
        <f t="shared" si="19"/>
        <v>95</v>
      </c>
      <c r="W186" s="26">
        <v>33</v>
      </c>
      <c r="X186" s="231">
        <v>21.1</v>
      </c>
      <c r="Y186" s="221">
        <f t="shared" si="29"/>
        <v>11.899999999999999</v>
      </c>
      <c r="Z186" s="222">
        <f t="shared" si="21"/>
        <v>225.9</v>
      </c>
      <c r="AA186" s="223">
        <f t="shared" si="28"/>
        <v>171</v>
      </c>
      <c r="AB186" s="49" t="str">
        <f t="shared" si="22"/>
        <v xml:space="preserve"> </v>
      </c>
      <c r="AC186" s="49" t="str">
        <f t="shared" si="23"/>
        <v xml:space="preserve"> </v>
      </c>
    </row>
    <row r="187" spans="1:29" ht="15" customHeight="1" x14ac:dyDescent="0.25">
      <c r="A187" s="224" t="s">
        <v>303</v>
      </c>
      <c r="B187" s="224" t="s">
        <v>293</v>
      </c>
      <c r="C187" s="26">
        <v>4</v>
      </c>
      <c r="D187" s="26">
        <v>5</v>
      </c>
      <c r="E187" s="26">
        <v>2</v>
      </c>
      <c r="F187" s="26">
        <v>3</v>
      </c>
      <c r="G187" s="26"/>
      <c r="H187" s="26"/>
      <c r="I187" s="26">
        <v>1</v>
      </c>
      <c r="J187" s="225">
        <f t="shared" si="18"/>
        <v>122</v>
      </c>
      <c r="K187" s="26">
        <v>2</v>
      </c>
      <c r="L187" s="26">
        <v>2</v>
      </c>
      <c r="M187" s="26">
        <v>1</v>
      </c>
      <c r="N187" s="26">
        <v>3</v>
      </c>
      <c r="O187" s="26">
        <v>3</v>
      </c>
      <c r="P187" s="26">
        <v>1</v>
      </c>
      <c r="Q187" s="26"/>
      <c r="R187" s="26">
        <v>1</v>
      </c>
      <c r="S187" s="26"/>
      <c r="T187" s="26">
        <v>1</v>
      </c>
      <c r="U187" s="26">
        <v>1</v>
      </c>
      <c r="V187" s="226">
        <f t="shared" si="19"/>
        <v>94</v>
      </c>
      <c r="W187" s="26">
        <f>8+5+5+2+2</f>
        <v>22</v>
      </c>
      <c r="X187" s="227">
        <v>13.35</v>
      </c>
      <c r="Y187" s="221">
        <f t="shared" si="29"/>
        <v>8.65</v>
      </c>
      <c r="Z187" s="222">
        <f t="shared" si="21"/>
        <v>224.65</v>
      </c>
      <c r="AA187" s="223">
        <f t="shared" si="28"/>
        <v>172</v>
      </c>
      <c r="AB187" s="49" t="str">
        <f t="shared" si="22"/>
        <v xml:space="preserve"> </v>
      </c>
      <c r="AC187" s="49" t="str">
        <f t="shared" si="23"/>
        <v xml:space="preserve"> </v>
      </c>
    </row>
    <row r="188" spans="1:29" ht="15" customHeight="1" x14ac:dyDescent="0.25">
      <c r="A188" s="224" t="s">
        <v>304</v>
      </c>
      <c r="B188" s="224" t="s">
        <v>280</v>
      </c>
      <c r="C188" s="26">
        <v>6</v>
      </c>
      <c r="D188" s="26">
        <v>3</v>
      </c>
      <c r="E188" s="26">
        <v>4</v>
      </c>
      <c r="F188" s="26">
        <v>2</v>
      </c>
      <c r="G188" s="26"/>
      <c r="H188" s="26"/>
      <c r="I188" s="26"/>
      <c r="J188" s="225">
        <f t="shared" si="18"/>
        <v>133</v>
      </c>
      <c r="K188" s="26"/>
      <c r="L188" s="26">
        <v>2</v>
      </c>
      <c r="M188" s="26"/>
      <c r="N188" s="26">
        <v>2</v>
      </c>
      <c r="O188" s="26">
        <v>2</v>
      </c>
      <c r="P188" s="26">
        <v>1</v>
      </c>
      <c r="Q188" s="26">
        <v>2</v>
      </c>
      <c r="R188" s="26">
        <v>1</v>
      </c>
      <c r="S188" s="26">
        <v>1</v>
      </c>
      <c r="T188" s="26">
        <v>1</v>
      </c>
      <c r="U188" s="26">
        <v>3</v>
      </c>
      <c r="V188" s="226">
        <f t="shared" si="19"/>
        <v>63</v>
      </c>
      <c r="W188" s="26">
        <f>8+8+7+5+5+5+4+3</f>
        <v>45</v>
      </c>
      <c r="X188" s="227">
        <v>17.57</v>
      </c>
      <c r="Y188" s="221">
        <f t="shared" si="29"/>
        <v>27.43</v>
      </c>
      <c r="Z188" s="222">
        <f t="shared" si="21"/>
        <v>223.43</v>
      </c>
      <c r="AA188" s="223">
        <f t="shared" si="28"/>
        <v>173</v>
      </c>
      <c r="AB188" s="49" t="str">
        <f t="shared" si="22"/>
        <v>II.</v>
      </c>
      <c r="AC188" s="49" t="str">
        <f t="shared" si="23"/>
        <v xml:space="preserve"> </v>
      </c>
    </row>
    <row r="189" spans="1:29" ht="15" customHeight="1" x14ac:dyDescent="0.25">
      <c r="A189" s="217" t="s">
        <v>84</v>
      </c>
      <c r="B189" s="217" t="s">
        <v>52</v>
      </c>
      <c r="C189" s="76">
        <v>2</v>
      </c>
      <c r="D189" s="76">
        <v>5</v>
      </c>
      <c r="E189" s="76">
        <v>2</v>
      </c>
      <c r="F189" s="76">
        <v>3</v>
      </c>
      <c r="G189" s="76">
        <v>2</v>
      </c>
      <c r="H189" s="76"/>
      <c r="I189" s="76">
        <v>1</v>
      </c>
      <c r="J189" s="218">
        <f t="shared" si="18"/>
        <v>114</v>
      </c>
      <c r="K189" s="76"/>
      <c r="L189" s="76">
        <v>4</v>
      </c>
      <c r="M189" s="76">
        <v>2</v>
      </c>
      <c r="N189" s="76">
        <v>1</v>
      </c>
      <c r="O189" s="76">
        <v>3</v>
      </c>
      <c r="P189" s="76"/>
      <c r="Q189" s="76"/>
      <c r="R189" s="76">
        <v>1</v>
      </c>
      <c r="S189" s="76"/>
      <c r="T189" s="76"/>
      <c r="U189" s="76">
        <v>4</v>
      </c>
      <c r="V189" s="219">
        <f t="shared" si="19"/>
        <v>80</v>
      </c>
      <c r="W189" s="76">
        <v>42</v>
      </c>
      <c r="X189" s="220">
        <v>14.98</v>
      </c>
      <c r="Y189" s="221">
        <f t="shared" si="29"/>
        <v>27.02</v>
      </c>
      <c r="Z189" s="222">
        <f t="shared" si="21"/>
        <v>221.02</v>
      </c>
      <c r="AA189" s="223">
        <f t="shared" si="28"/>
        <v>174</v>
      </c>
      <c r="AB189" s="49" t="str">
        <f t="shared" si="22"/>
        <v xml:space="preserve"> </v>
      </c>
      <c r="AC189" s="49" t="str">
        <f t="shared" si="23"/>
        <v xml:space="preserve"> </v>
      </c>
    </row>
    <row r="190" spans="1:29" ht="15" customHeight="1" x14ac:dyDescent="0.25">
      <c r="A190" s="224" t="s">
        <v>305</v>
      </c>
      <c r="B190" s="224" t="s">
        <v>278</v>
      </c>
      <c r="C190" s="26">
        <v>2</v>
      </c>
      <c r="D190" s="26">
        <v>5</v>
      </c>
      <c r="E190" s="26">
        <v>4</v>
      </c>
      <c r="F190" s="26">
        <v>4</v>
      </c>
      <c r="G190" s="26"/>
      <c r="H190" s="26"/>
      <c r="I190" s="26"/>
      <c r="J190" s="225">
        <f t="shared" ref="J190:J197" si="30">IF(SUM(C190:I190)=0,0,IF(SUM(C190:I190)&lt;15,"CHYBÍ",IF(SUM(C190:I190)&gt;15,"MOC",IF(SUM(C190:I190)=15,SUM(C190*10+D190*9+E190*8+F190*7+G190*6+H190*5)))))</f>
        <v>125</v>
      </c>
      <c r="K190" s="26"/>
      <c r="L190" s="26">
        <v>1</v>
      </c>
      <c r="M190" s="26">
        <v>3</v>
      </c>
      <c r="N190" s="26">
        <v>1</v>
      </c>
      <c r="O190" s="26">
        <v>2</v>
      </c>
      <c r="P190" s="26">
        <v>1</v>
      </c>
      <c r="Q190" s="26">
        <v>2</v>
      </c>
      <c r="R190" s="26">
        <v>2</v>
      </c>
      <c r="S190" s="26">
        <v>1</v>
      </c>
      <c r="T190" s="26"/>
      <c r="U190" s="26">
        <v>2</v>
      </c>
      <c r="V190" s="226">
        <f t="shared" ref="V190:V197" si="31">IF(SUM(K190:U190)=0,0,IF(SUM(K190:U190)&lt;15,"CHYBÍ",IF(SUM(K190:U190)=15,SUM(K190*10+L190*9+M190*8+N190*7+O190*6+P190*5+Q190*4+R190*3+S190*2+T190*1,IF(SUM(K190:U190)&gt;15,"MOC")))))</f>
        <v>73</v>
      </c>
      <c r="W190" s="26">
        <f>9+8+7+6+4+4+2</f>
        <v>40</v>
      </c>
      <c r="X190" s="227">
        <v>17.309999999999999</v>
      </c>
      <c r="Y190" s="221">
        <f t="shared" si="29"/>
        <v>22.69</v>
      </c>
      <c r="Z190" s="222">
        <f t="shared" ref="Z190:Z197" si="32">SUM(J190+V190+Y190)</f>
        <v>220.69</v>
      </c>
      <c r="AA190" s="223">
        <f t="shared" si="28"/>
        <v>175</v>
      </c>
      <c r="AB190" s="49" t="str">
        <f t="shared" ref="AB190:AB197" si="33">IF(AND(J190&gt;=146,J190&lt;=150),"M",IF(AND(J190&gt;=140,J190&lt;=145),"I.",IF(AND(J190&gt;=130,J190&lt;=139),"II.",IF(AND(J190&gt;=125,J190&lt;=133),"III."," "))))</f>
        <v>III.</v>
      </c>
      <c r="AC190" s="49" t="str">
        <f t="shared" ref="AC190:AC197" si="34">IF(AND(V190&gt;=137,V190&lt;=150),"M",IF(AND(V190&gt;=131,V190&lt;=136),"I.",IF(AND(V190&gt;=125,V190&lt;=130),"II.",IF(AND(V190&gt;=116,V190&lt;=124),"III."," "))))</f>
        <v xml:space="preserve"> </v>
      </c>
    </row>
    <row r="191" spans="1:29" ht="15" customHeight="1" x14ac:dyDescent="0.25">
      <c r="A191" s="232" t="s">
        <v>212</v>
      </c>
      <c r="B191" s="232" t="s">
        <v>195</v>
      </c>
      <c r="C191" s="26">
        <v>2</v>
      </c>
      <c r="D191" s="26">
        <v>6</v>
      </c>
      <c r="E191" s="26">
        <v>7</v>
      </c>
      <c r="F191" s="26"/>
      <c r="G191" s="26"/>
      <c r="H191" s="26"/>
      <c r="I191" s="26"/>
      <c r="J191" s="225">
        <f t="shared" si="30"/>
        <v>130</v>
      </c>
      <c r="K191" s="26">
        <v>1</v>
      </c>
      <c r="L191" s="26">
        <v>2</v>
      </c>
      <c r="M191" s="26">
        <v>1</v>
      </c>
      <c r="N191" s="26"/>
      <c r="O191" s="26">
        <v>1</v>
      </c>
      <c r="P191" s="26"/>
      <c r="Q191" s="26">
        <v>3</v>
      </c>
      <c r="R191" s="26">
        <v>2</v>
      </c>
      <c r="S191" s="26"/>
      <c r="T191" s="26"/>
      <c r="U191" s="26">
        <v>5</v>
      </c>
      <c r="V191" s="226">
        <f t="shared" si="31"/>
        <v>60</v>
      </c>
      <c r="W191" s="26">
        <v>37</v>
      </c>
      <c r="X191" s="227">
        <v>12.76</v>
      </c>
      <c r="Y191" s="221">
        <f t="shared" si="29"/>
        <v>24.240000000000002</v>
      </c>
      <c r="Z191" s="222">
        <f t="shared" si="32"/>
        <v>214.24</v>
      </c>
      <c r="AA191" s="223">
        <f t="shared" si="28"/>
        <v>176</v>
      </c>
      <c r="AB191" s="49" t="str">
        <f t="shared" si="33"/>
        <v>II.</v>
      </c>
      <c r="AC191" s="49" t="str">
        <f t="shared" si="34"/>
        <v xml:space="preserve"> </v>
      </c>
    </row>
    <row r="192" spans="1:29" ht="15" customHeight="1" x14ac:dyDescent="0.25">
      <c r="A192" s="224" t="s">
        <v>372</v>
      </c>
      <c r="B192" s="224" t="s">
        <v>363</v>
      </c>
      <c r="C192" s="26">
        <v>1</v>
      </c>
      <c r="D192" s="26">
        <v>4</v>
      </c>
      <c r="E192" s="26">
        <v>4</v>
      </c>
      <c r="F192" s="26">
        <v>5</v>
      </c>
      <c r="G192" s="26"/>
      <c r="H192" s="26"/>
      <c r="I192" s="26">
        <v>1</v>
      </c>
      <c r="J192" s="225">
        <f t="shared" si="30"/>
        <v>113</v>
      </c>
      <c r="K192" s="26"/>
      <c r="L192" s="26">
        <v>2</v>
      </c>
      <c r="M192" s="26">
        <v>1</v>
      </c>
      <c r="N192" s="26"/>
      <c r="O192" s="26">
        <v>2</v>
      </c>
      <c r="P192" s="26">
        <v>1</v>
      </c>
      <c r="Q192" s="26">
        <v>2</v>
      </c>
      <c r="R192" s="26">
        <v>3</v>
      </c>
      <c r="S192" s="26"/>
      <c r="T192" s="26">
        <v>3</v>
      </c>
      <c r="U192" s="26">
        <v>1</v>
      </c>
      <c r="V192" s="226">
        <f t="shared" si="31"/>
        <v>63</v>
      </c>
      <c r="W192" s="26">
        <v>48</v>
      </c>
      <c r="X192" s="227">
        <v>24.38</v>
      </c>
      <c r="Y192" s="221">
        <f t="shared" si="29"/>
        <v>23.62</v>
      </c>
      <c r="Z192" s="222">
        <f t="shared" si="32"/>
        <v>199.62</v>
      </c>
      <c r="AA192" s="223">
        <f t="shared" si="28"/>
        <v>177</v>
      </c>
      <c r="AB192" s="49" t="str">
        <f t="shared" si="33"/>
        <v xml:space="preserve"> </v>
      </c>
      <c r="AC192" s="49" t="str">
        <f t="shared" si="34"/>
        <v xml:space="preserve"> </v>
      </c>
    </row>
    <row r="193" spans="1:29" ht="15" customHeight="1" x14ac:dyDescent="0.25">
      <c r="A193" s="232" t="s">
        <v>181</v>
      </c>
      <c r="B193" s="232" t="s">
        <v>121</v>
      </c>
      <c r="C193" s="26">
        <v>1</v>
      </c>
      <c r="D193" s="26">
        <v>1</v>
      </c>
      <c r="E193" s="26">
        <v>5</v>
      </c>
      <c r="F193" s="26">
        <v>3</v>
      </c>
      <c r="G193" s="26">
        <v>1</v>
      </c>
      <c r="H193" s="26">
        <v>1</v>
      </c>
      <c r="I193" s="26">
        <v>3</v>
      </c>
      <c r="J193" s="225">
        <f t="shared" si="30"/>
        <v>91</v>
      </c>
      <c r="K193" s="26">
        <v>1</v>
      </c>
      <c r="L193" s="26">
        <v>2</v>
      </c>
      <c r="M193" s="26">
        <v>1</v>
      </c>
      <c r="N193" s="26">
        <v>1</v>
      </c>
      <c r="O193" s="26">
        <v>3</v>
      </c>
      <c r="P193" s="26">
        <v>3</v>
      </c>
      <c r="Q193" s="26"/>
      <c r="R193" s="26"/>
      <c r="S193" s="26">
        <v>1</v>
      </c>
      <c r="T193" s="26">
        <v>1</v>
      </c>
      <c r="U193" s="26">
        <v>2</v>
      </c>
      <c r="V193" s="226">
        <f t="shared" si="31"/>
        <v>79</v>
      </c>
      <c r="W193" s="26">
        <v>39</v>
      </c>
      <c r="X193" s="227">
        <v>18.21</v>
      </c>
      <c r="Y193" s="221">
        <f t="shared" si="29"/>
        <v>20.79</v>
      </c>
      <c r="Z193" s="222">
        <f t="shared" si="32"/>
        <v>190.79</v>
      </c>
      <c r="AA193" s="223">
        <f t="shared" si="28"/>
        <v>178</v>
      </c>
      <c r="AB193" s="49" t="str">
        <f t="shared" si="33"/>
        <v xml:space="preserve"> </v>
      </c>
      <c r="AC193" s="49" t="str">
        <f t="shared" si="34"/>
        <v xml:space="preserve"> </v>
      </c>
    </row>
    <row r="194" spans="1:29" ht="15" customHeight="1" x14ac:dyDescent="0.25">
      <c r="A194" s="232" t="s">
        <v>182</v>
      </c>
      <c r="B194" s="232" t="s">
        <v>121</v>
      </c>
      <c r="C194" s="26"/>
      <c r="D194" s="26">
        <v>6</v>
      </c>
      <c r="E194" s="26">
        <v>7</v>
      </c>
      <c r="F194" s="26"/>
      <c r="G194" s="26">
        <v>1</v>
      </c>
      <c r="H194" s="26"/>
      <c r="I194" s="26">
        <v>1</v>
      </c>
      <c r="J194" s="225">
        <f t="shared" si="30"/>
        <v>116</v>
      </c>
      <c r="K194" s="26"/>
      <c r="L194" s="26"/>
      <c r="M194" s="26"/>
      <c r="N194" s="26">
        <v>1</v>
      </c>
      <c r="O194" s="26">
        <v>2</v>
      </c>
      <c r="P194" s="26"/>
      <c r="Q194" s="26">
        <v>1</v>
      </c>
      <c r="R194" s="26">
        <v>4</v>
      </c>
      <c r="S194" s="26">
        <v>1</v>
      </c>
      <c r="T194" s="26">
        <v>1</v>
      </c>
      <c r="U194" s="26">
        <v>5</v>
      </c>
      <c r="V194" s="226">
        <f t="shared" si="31"/>
        <v>38</v>
      </c>
      <c r="W194" s="26">
        <v>43</v>
      </c>
      <c r="X194" s="227">
        <v>19.190000000000001</v>
      </c>
      <c r="Y194" s="221">
        <f t="shared" si="29"/>
        <v>23.81</v>
      </c>
      <c r="Z194" s="222">
        <f t="shared" si="32"/>
        <v>177.81</v>
      </c>
      <c r="AA194" s="223">
        <f t="shared" si="28"/>
        <v>179</v>
      </c>
      <c r="AB194" s="49" t="str">
        <f t="shared" si="33"/>
        <v xml:space="preserve"> </v>
      </c>
      <c r="AC194" s="49" t="str">
        <f t="shared" si="34"/>
        <v xml:space="preserve"> </v>
      </c>
    </row>
    <row r="195" spans="1:29" ht="15" customHeight="1" x14ac:dyDescent="0.25">
      <c r="A195" s="232" t="s">
        <v>184</v>
      </c>
      <c r="B195" s="232" t="s">
        <v>123</v>
      </c>
      <c r="C195" s="26">
        <v>1</v>
      </c>
      <c r="D195" s="26">
        <v>2</v>
      </c>
      <c r="E195" s="26">
        <v>1</v>
      </c>
      <c r="F195" s="26">
        <v>1</v>
      </c>
      <c r="G195" s="26">
        <v>1</v>
      </c>
      <c r="H195" s="26"/>
      <c r="I195" s="26">
        <v>9</v>
      </c>
      <c r="J195" s="225">
        <f t="shared" si="30"/>
        <v>49</v>
      </c>
      <c r="K195" s="26"/>
      <c r="L195" s="26"/>
      <c r="M195" s="26">
        <v>1</v>
      </c>
      <c r="N195" s="26">
        <v>1</v>
      </c>
      <c r="O195" s="26">
        <v>4</v>
      </c>
      <c r="P195" s="26"/>
      <c r="Q195" s="26"/>
      <c r="R195" s="26">
        <v>1</v>
      </c>
      <c r="S195" s="26"/>
      <c r="T195" s="26">
        <v>1</v>
      </c>
      <c r="U195" s="26">
        <v>7</v>
      </c>
      <c r="V195" s="226">
        <f t="shared" si="31"/>
        <v>43</v>
      </c>
      <c r="W195" s="26">
        <v>32</v>
      </c>
      <c r="X195" s="227">
        <v>24.64</v>
      </c>
      <c r="Y195" s="221">
        <f>SUM(W195-X195)</f>
        <v>7.3599999999999994</v>
      </c>
      <c r="Z195" s="222">
        <f t="shared" si="32"/>
        <v>99.36</v>
      </c>
      <c r="AA195" s="223">
        <f t="shared" si="28"/>
        <v>180</v>
      </c>
      <c r="AB195" s="49" t="str">
        <f t="shared" si="33"/>
        <v xml:space="preserve"> </v>
      </c>
      <c r="AC195" s="49" t="str">
        <f t="shared" si="34"/>
        <v xml:space="preserve"> </v>
      </c>
    </row>
    <row r="196" spans="1:29" ht="15" customHeight="1" x14ac:dyDescent="0.25">
      <c r="A196" s="232" t="s">
        <v>185</v>
      </c>
      <c r="B196" s="232" t="s">
        <v>121</v>
      </c>
      <c r="C196" s="26">
        <v>1</v>
      </c>
      <c r="D196" s="26">
        <v>2</v>
      </c>
      <c r="E196" s="26"/>
      <c r="F196" s="26">
        <v>1</v>
      </c>
      <c r="G196" s="26">
        <v>1</v>
      </c>
      <c r="H196" s="26">
        <v>2</v>
      </c>
      <c r="I196" s="26">
        <v>8</v>
      </c>
      <c r="J196" s="225">
        <f t="shared" si="30"/>
        <v>51</v>
      </c>
      <c r="K196" s="26"/>
      <c r="L196" s="26"/>
      <c r="M196" s="26">
        <v>2</v>
      </c>
      <c r="N196" s="26"/>
      <c r="O196" s="26">
        <v>2</v>
      </c>
      <c r="P196" s="26">
        <v>1</v>
      </c>
      <c r="Q196" s="26"/>
      <c r="R196" s="26">
        <v>1</v>
      </c>
      <c r="S196" s="26"/>
      <c r="T196" s="26">
        <v>1</v>
      </c>
      <c r="U196" s="26">
        <v>8</v>
      </c>
      <c r="V196" s="226">
        <f t="shared" si="31"/>
        <v>37</v>
      </c>
      <c r="W196" s="26">
        <v>2</v>
      </c>
      <c r="X196" s="227">
        <v>21.88</v>
      </c>
      <c r="Y196" s="221">
        <v>0</v>
      </c>
      <c r="Z196" s="222">
        <f t="shared" si="32"/>
        <v>88</v>
      </c>
      <c r="AA196" s="223">
        <f t="shared" si="28"/>
        <v>181</v>
      </c>
      <c r="AB196" s="49" t="str">
        <f t="shared" si="33"/>
        <v xml:space="preserve"> </v>
      </c>
      <c r="AC196" s="49" t="str">
        <f t="shared" si="34"/>
        <v xml:space="preserve"> </v>
      </c>
    </row>
    <row r="197" spans="1:29" ht="15" customHeight="1" x14ac:dyDescent="0.25">
      <c r="A197" s="224" t="s">
        <v>307</v>
      </c>
      <c r="B197" s="224" t="s">
        <v>280</v>
      </c>
      <c r="C197" s="26"/>
      <c r="D197" s="26"/>
      <c r="E197" s="26"/>
      <c r="F197" s="26">
        <v>3</v>
      </c>
      <c r="G197" s="26"/>
      <c r="H197" s="26">
        <v>1</v>
      </c>
      <c r="I197" s="26">
        <v>11</v>
      </c>
      <c r="J197" s="225">
        <f t="shared" si="30"/>
        <v>26</v>
      </c>
      <c r="K197" s="26"/>
      <c r="L197" s="26"/>
      <c r="M197" s="26">
        <v>1</v>
      </c>
      <c r="N197" s="26"/>
      <c r="O197" s="26"/>
      <c r="P197" s="26"/>
      <c r="Q197" s="26">
        <v>2</v>
      </c>
      <c r="R197" s="26">
        <v>1</v>
      </c>
      <c r="S197" s="26"/>
      <c r="T197" s="26"/>
      <c r="U197" s="26">
        <v>11</v>
      </c>
      <c r="V197" s="226">
        <f t="shared" si="31"/>
        <v>19</v>
      </c>
      <c r="W197" s="26">
        <f>8+4+4+2+2</f>
        <v>20</v>
      </c>
      <c r="X197" s="227">
        <v>24.68</v>
      </c>
      <c r="Y197" s="221">
        <v>0</v>
      </c>
      <c r="Z197" s="222">
        <f t="shared" si="32"/>
        <v>45</v>
      </c>
      <c r="AA197" s="223">
        <f t="shared" si="28"/>
        <v>182</v>
      </c>
      <c r="AB197" s="49" t="str">
        <f t="shared" si="33"/>
        <v xml:space="preserve"> </v>
      </c>
      <c r="AC197" s="49" t="str">
        <f t="shared" si="34"/>
        <v xml:space="preserve"> </v>
      </c>
    </row>
    <row r="198" spans="1:29" ht="18" customHeight="1" x14ac:dyDescent="0.25"/>
    <row r="199" spans="1:29" x14ac:dyDescent="0.25">
      <c r="A199" s="263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6"/>
      <c r="Z199" s="266"/>
      <c r="AA199" s="266"/>
      <c r="AB199" s="266"/>
    </row>
    <row r="201" spans="1:29" x14ac:dyDescent="0.25">
      <c r="A201"/>
      <c r="B201"/>
    </row>
    <row r="202" spans="1:29" x14ac:dyDescent="0.25">
      <c r="A202"/>
      <c r="B202" s="37"/>
    </row>
    <row r="203" spans="1:29" x14ac:dyDescent="0.25">
      <c r="A203"/>
      <c r="B203" s="37"/>
    </row>
    <row r="204" spans="1:29" x14ac:dyDescent="0.25">
      <c r="A204"/>
      <c r="B204"/>
    </row>
    <row r="205" spans="1:29" x14ac:dyDescent="0.25">
      <c r="A205"/>
      <c r="B205"/>
    </row>
    <row r="206" spans="1:29" x14ac:dyDescent="0.25">
      <c r="A206"/>
      <c r="B206"/>
    </row>
    <row r="207" spans="1:29" x14ac:dyDescent="0.25">
      <c r="A207"/>
      <c r="B207"/>
    </row>
    <row r="208" spans="1:29" x14ac:dyDescent="0.25">
      <c r="A208"/>
      <c r="B208"/>
    </row>
    <row r="209" spans="1:1" x14ac:dyDescent="0.25">
      <c r="A209"/>
    </row>
    <row r="430" spans="1:2" ht="13.8" x14ac:dyDescent="0.25">
      <c r="A430" s="2"/>
      <c r="B430" s="2"/>
    </row>
    <row r="431" spans="1:2" ht="13.8" x14ac:dyDescent="0.25">
      <c r="A431" s="2"/>
      <c r="B431" s="2"/>
    </row>
    <row r="432" spans="1:2" ht="13.8" x14ac:dyDescent="0.25">
      <c r="A432" s="2"/>
      <c r="B432" s="2"/>
    </row>
    <row r="433" spans="1:2" ht="13.8" x14ac:dyDescent="0.25">
      <c r="A433" s="2"/>
      <c r="B433" s="2"/>
    </row>
    <row r="434" spans="1:2" ht="13.8" x14ac:dyDescent="0.25">
      <c r="A434" s="2"/>
      <c r="B434" s="2"/>
    </row>
    <row r="435" spans="1:2" ht="13.8" x14ac:dyDescent="0.25">
      <c r="A435" s="2"/>
      <c r="B435" s="2"/>
    </row>
    <row r="436" spans="1:2" ht="13.8" x14ac:dyDescent="0.25">
      <c r="A436" s="2"/>
      <c r="B436" s="2"/>
    </row>
    <row r="437" spans="1:2" ht="13.8" x14ac:dyDescent="0.25">
      <c r="A437" s="2"/>
      <c r="B437" s="2"/>
    </row>
    <row r="438" spans="1:2" ht="13.8" x14ac:dyDescent="0.25">
      <c r="A438" s="2"/>
      <c r="B438" s="2"/>
    </row>
    <row r="439" spans="1:2" ht="13.8" x14ac:dyDescent="0.25">
      <c r="A439" s="2"/>
      <c r="B439" s="2"/>
    </row>
    <row r="440" spans="1:2" ht="13.8" x14ac:dyDescent="0.25">
      <c r="A440" s="2"/>
      <c r="B440" s="2"/>
    </row>
    <row r="441" spans="1:2" ht="13.8" x14ac:dyDescent="0.25">
      <c r="A441" s="2"/>
      <c r="B441" s="2"/>
    </row>
    <row r="442" spans="1:2" ht="13.8" x14ac:dyDescent="0.25">
      <c r="A442" s="2"/>
      <c r="B442" s="2"/>
    </row>
    <row r="443" spans="1:2" ht="13.8" x14ac:dyDescent="0.25">
      <c r="A443" s="2"/>
      <c r="B443" s="2"/>
    </row>
    <row r="444" spans="1:2" ht="13.8" x14ac:dyDescent="0.25">
      <c r="A444" s="2"/>
      <c r="B444" s="2"/>
    </row>
    <row r="445" spans="1:2" ht="13.8" x14ac:dyDescent="0.25">
      <c r="A445" s="2"/>
      <c r="B445" s="2"/>
    </row>
    <row r="446" spans="1:2" ht="13.8" x14ac:dyDescent="0.25">
      <c r="A446" s="2"/>
      <c r="B446" s="2"/>
    </row>
    <row r="447" spans="1:2" ht="13.8" x14ac:dyDescent="0.25">
      <c r="A447" s="2"/>
      <c r="B447" s="2"/>
    </row>
    <row r="448" spans="1:2" ht="13.8" x14ac:dyDescent="0.25">
      <c r="A448" s="2"/>
      <c r="B448" s="2"/>
    </row>
    <row r="449" spans="1:2" ht="13.8" x14ac:dyDescent="0.25">
      <c r="A449" s="2"/>
      <c r="B449" s="2"/>
    </row>
    <row r="450" spans="1:2" ht="13.8" x14ac:dyDescent="0.25">
      <c r="A450" s="2"/>
      <c r="B450" s="2"/>
    </row>
    <row r="451" spans="1:2" ht="13.8" x14ac:dyDescent="0.25">
      <c r="A451" s="2"/>
      <c r="B451" s="2"/>
    </row>
    <row r="452" spans="1:2" ht="13.8" x14ac:dyDescent="0.25">
      <c r="A452" s="2"/>
      <c r="B452" s="2"/>
    </row>
    <row r="453" spans="1:2" ht="13.8" x14ac:dyDescent="0.25">
      <c r="A453" s="2"/>
      <c r="B453" s="2"/>
    </row>
    <row r="454" spans="1:2" ht="13.8" x14ac:dyDescent="0.25">
      <c r="A454" s="2"/>
      <c r="B454" s="2"/>
    </row>
    <row r="455" spans="1:2" ht="13.8" x14ac:dyDescent="0.25">
      <c r="A455" s="2"/>
      <c r="B455" s="2"/>
    </row>
    <row r="456" spans="1:2" ht="13.8" x14ac:dyDescent="0.25">
      <c r="A456" s="2"/>
      <c r="B456" s="2"/>
    </row>
    <row r="457" spans="1:2" ht="13.8" x14ac:dyDescent="0.25">
      <c r="A457" s="2"/>
      <c r="B457" s="2"/>
    </row>
    <row r="458" spans="1:2" ht="13.8" x14ac:dyDescent="0.25">
      <c r="A458" s="2"/>
      <c r="B458" s="2"/>
    </row>
    <row r="459" spans="1:2" ht="13.8" x14ac:dyDescent="0.25">
      <c r="A459" s="2"/>
      <c r="B459" s="2"/>
    </row>
    <row r="460" spans="1:2" ht="13.8" x14ac:dyDescent="0.25">
      <c r="A460" s="2"/>
      <c r="B460" s="2"/>
    </row>
    <row r="461" spans="1:2" ht="13.8" x14ac:dyDescent="0.25">
      <c r="A461" s="2"/>
      <c r="B461" s="2"/>
    </row>
    <row r="462" spans="1:2" ht="13.8" x14ac:dyDescent="0.25">
      <c r="A462" s="2"/>
      <c r="B462" s="2"/>
    </row>
    <row r="463" spans="1:2" ht="13.8" x14ac:dyDescent="0.25">
      <c r="A463" s="2"/>
      <c r="B463" s="2"/>
    </row>
    <row r="464" spans="1:2" ht="13.8" x14ac:dyDescent="0.25">
      <c r="A464" s="2"/>
      <c r="B464" s="2"/>
    </row>
  </sheetData>
  <sortState xmlns:xlrd2="http://schemas.microsoft.com/office/spreadsheetml/2017/richdata2" ref="A16:AC197">
    <sortCondition ref="AA16:AA197"/>
  </sortState>
  <mergeCells count="20">
    <mergeCell ref="A1:AC1"/>
    <mergeCell ref="B2:AC2"/>
    <mergeCell ref="B3:AC3"/>
    <mergeCell ref="B4:AC4"/>
    <mergeCell ref="B5:AC5"/>
    <mergeCell ref="B6:AC6"/>
    <mergeCell ref="A199:X199"/>
    <mergeCell ref="A14:A15"/>
    <mergeCell ref="Y199:AB199"/>
    <mergeCell ref="Z14:AA14"/>
    <mergeCell ref="W14:Y14"/>
    <mergeCell ref="C14:J14"/>
    <mergeCell ref="B14:B15"/>
    <mergeCell ref="B13:AC13"/>
    <mergeCell ref="B7:AC7"/>
    <mergeCell ref="B8:AC8"/>
    <mergeCell ref="B9:AC9"/>
    <mergeCell ref="B10:AC10"/>
    <mergeCell ref="B11:AC11"/>
    <mergeCell ref="B12:AC1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BAD3-9868-4C89-82E8-397D7F545F4D}">
  <dimension ref="A1:AC36"/>
  <sheetViews>
    <sheetView workbookViewId="0">
      <selection activeCell="B13" sqref="B13:AC13"/>
    </sheetView>
  </sheetViews>
  <sheetFormatPr defaultRowHeight="13.2" x14ac:dyDescent="0.25"/>
  <cols>
    <col min="1" max="1" width="19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356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357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358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78"/>
    </row>
    <row r="7" spans="1:29" ht="13.8" thickBot="1" x14ac:dyDescent="0.3">
      <c r="A7" s="42" t="s">
        <v>5</v>
      </c>
      <c r="B7" s="260" t="s">
        <v>359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78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0" t="s">
        <v>360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78"/>
    </row>
    <row r="13" spans="1:29" ht="13.8" thickBot="1" x14ac:dyDescent="0.3">
      <c r="A13" s="101" t="s">
        <v>7</v>
      </c>
      <c r="B13" s="303" t="s">
        <v>361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16.2" thickBot="1" x14ac:dyDescent="0.35">
      <c r="A14" s="336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47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41" t="s">
        <v>37</v>
      </c>
    </row>
    <row r="16" spans="1:29" ht="16.2" thickBot="1" x14ac:dyDescent="0.35">
      <c r="A16" s="214" t="s">
        <v>362</v>
      </c>
      <c r="B16" s="215" t="s">
        <v>363</v>
      </c>
      <c r="C16" s="113">
        <v>6</v>
      </c>
      <c r="D16" s="114">
        <v>8</v>
      </c>
      <c r="E16" s="114">
        <v>1</v>
      </c>
      <c r="F16" s="114"/>
      <c r="G16" s="114"/>
      <c r="H16" s="114"/>
      <c r="I16" s="153"/>
      <c r="J16" s="16">
        <f t="shared" ref="J16:J24" si="0">IF(SUM(C16:I16)=0,0,IF(SUM(C16:I16)&lt;15,"CHYBÍ",IF(SUM(C16:I16)&gt;15,"MOC",IF(SUM(C16:I16)=15,SUM(C16*10+D16*9+E16*8+F16*7+G16*6+H16*5)))))</f>
        <v>140</v>
      </c>
      <c r="K16" s="117">
        <v>2</v>
      </c>
      <c r="L16" s="118">
        <v>9</v>
      </c>
      <c r="M16" s="118">
        <v>2</v>
      </c>
      <c r="N16" s="118">
        <v>2</v>
      </c>
      <c r="O16" s="118"/>
      <c r="P16" s="118"/>
      <c r="Q16" s="118"/>
      <c r="R16" s="118"/>
      <c r="S16" s="118"/>
      <c r="T16" s="154"/>
      <c r="U16" s="155"/>
      <c r="V16" s="23">
        <f t="shared" ref="V16:V24" si="1">IF(SUM(K16:U16)=0,0,IF(SUM(K16:U16)&lt;15,"CHYBÍ",IF(SUM(K16:U16)=15,SUM(K16*10+L16*9+M16*8+N16*7+O16*6+P16*5+Q16*4+R16*3+S16*2+T16*1,IF(SUM(K16:U16)&gt;15,"MOC")))))</f>
        <v>131</v>
      </c>
      <c r="W16" s="120">
        <v>72</v>
      </c>
      <c r="X16" s="121">
        <v>19.04</v>
      </c>
      <c r="Y16" s="20">
        <f t="shared" ref="Y16:Y24" si="2">SUM(W16-X16)</f>
        <v>52.96</v>
      </c>
      <c r="Z16" s="14">
        <f t="shared" ref="Z16:Z24" si="3">SUM(J16+V16+Y16)</f>
        <v>323.95999999999998</v>
      </c>
      <c r="AA16" s="48">
        <f t="shared" ref="AA16:AA24" si="4">RANK(Z16,$Z$16:$Z$24)</f>
        <v>1</v>
      </c>
      <c r="AB16" s="49" t="str">
        <f t="shared" ref="AB16:AB24" si="5">IF(AND(J16&gt;=146,J16&lt;=150),"M",IF(AND(J16&gt;=140,J16&lt;=145),"I.",IF(AND(J16&gt;=130,J16&lt;=139),"II.",IF(AND(J16&gt;=125,J16&lt;=133),"III."," "))))</f>
        <v>I.</v>
      </c>
      <c r="AC16" s="49" t="str">
        <f t="shared" ref="AC16:AC24" si="6">IF(AND(V16&gt;=137,V16&lt;=150),"M",IF(AND(V16&gt;=131,V16&lt;=136),"I.",IF(AND(V16&gt;=125,V16&lt;=130),"II.",IF(AND(V16&gt;=116,V16&lt;=124),"III."," "))))</f>
        <v>I.</v>
      </c>
    </row>
    <row r="17" spans="1:29" ht="16.2" thickBot="1" x14ac:dyDescent="0.35">
      <c r="A17" s="127" t="s">
        <v>364</v>
      </c>
      <c r="B17" s="15" t="s">
        <v>363</v>
      </c>
      <c r="C17" s="25">
        <v>10</v>
      </c>
      <c r="D17" s="26">
        <v>4</v>
      </c>
      <c r="E17" s="26">
        <v>1</v>
      </c>
      <c r="F17" s="26"/>
      <c r="G17" s="26"/>
      <c r="H17" s="26"/>
      <c r="I17" s="157"/>
      <c r="J17" s="16">
        <f t="shared" si="0"/>
        <v>144</v>
      </c>
      <c r="K17" s="31">
        <v>3</v>
      </c>
      <c r="L17" s="26">
        <v>5</v>
      </c>
      <c r="M17" s="26">
        <v>4</v>
      </c>
      <c r="N17" s="26">
        <v>3</v>
      </c>
      <c r="O17" s="26"/>
      <c r="P17" s="26"/>
      <c r="Q17" s="26"/>
      <c r="R17" s="26"/>
      <c r="S17" s="26"/>
      <c r="T17" s="158"/>
      <c r="U17" s="159"/>
      <c r="V17" s="23">
        <f t="shared" si="1"/>
        <v>128</v>
      </c>
      <c r="W17" s="25">
        <v>82</v>
      </c>
      <c r="X17" s="131">
        <v>32.85</v>
      </c>
      <c r="Y17" s="21">
        <f t="shared" si="2"/>
        <v>49.15</v>
      </c>
      <c r="Z17" s="19">
        <f t="shared" si="3"/>
        <v>321.14999999999998</v>
      </c>
      <c r="AA17" s="48">
        <f t="shared" si="4"/>
        <v>2</v>
      </c>
      <c r="AB17" s="49" t="str">
        <f t="shared" si="5"/>
        <v>I.</v>
      </c>
      <c r="AC17" s="49" t="str">
        <f t="shared" si="6"/>
        <v>II.</v>
      </c>
    </row>
    <row r="18" spans="1:29" ht="16.2" thickBot="1" x14ac:dyDescent="0.35">
      <c r="A18" s="127" t="s">
        <v>365</v>
      </c>
      <c r="B18" s="156" t="s">
        <v>366</v>
      </c>
      <c r="C18" s="25">
        <v>7</v>
      </c>
      <c r="D18" s="26">
        <v>8</v>
      </c>
      <c r="E18" s="26"/>
      <c r="F18" s="26"/>
      <c r="G18" s="26"/>
      <c r="H18" s="26"/>
      <c r="I18" s="27"/>
      <c r="J18" s="16">
        <f t="shared" si="0"/>
        <v>142</v>
      </c>
      <c r="K18" s="31">
        <v>6</v>
      </c>
      <c r="L18" s="26">
        <v>4</v>
      </c>
      <c r="M18" s="26">
        <v>1</v>
      </c>
      <c r="N18" s="26">
        <v>2</v>
      </c>
      <c r="O18" s="26">
        <v>2</v>
      </c>
      <c r="P18" s="26"/>
      <c r="Q18" s="26"/>
      <c r="R18" s="26"/>
      <c r="S18" s="26"/>
      <c r="T18" s="26"/>
      <c r="U18" s="32"/>
      <c r="V18" s="23">
        <f t="shared" si="1"/>
        <v>130</v>
      </c>
      <c r="W18" s="25">
        <v>59</v>
      </c>
      <c r="X18" s="36">
        <v>17.670000000000002</v>
      </c>
      <c r="Y18" s="21">
        <f t="shared" si="2"/>
        <v>41.33</v>
      </c>
      <c r="Z18" s="19">
        <f t="shared" si="3"/>
        <v>313.33</v>
      </c>
      <c r="AA18" s="48">
        <f t="shared" si="4"/>
        <v>3</v>
      </c>
      <c r="AB18" s="49" t="str">
        <f t="shared" si="5"/>
        <v>I.</v>
      </c>
      <c r="AC18" s="49" t="str">
        <f t="shared" si="6"/>
        <v>II.</v>
      </c>
    </row>
    <row r="19" spans="1:29" ht="16.2" thickBot="1" x14ac:dyDescent="0.35">
      <c r="A19" s="127" t="s">
        <v>367</v>
      </c>
      <c r="B19" s="15" t="s">
        <v>363</v>
      </c>
      <c r="C19" s="25">
        <v>8</v>
      </c>
      <c r="D19" s="26">
        <v>4</v>
      </c>
      <c r="E19" s="26">
        <v>3</v>
      </c>
      <c r="F19" s="26"/>
      <c r="G19" s="26"/>
      <c r="H19" s="26"/>
      <c r="I19" s="157"/>
      <c r="J19" s="16">
        <f t="shared" si="0"/>
        <v>140</v>
      </c>
      <c r="K19" s="31"/>
      <c r="L19" s="26">
        <v>4</v>
      </c>
      <c r="M19" s="26">
        <v>5</v>
      </c>
      <c r="N19" s="26">
        <v>4</v>
      </c>
      <c r="O19" s="26"/>
      <c r="P19" s="26">
        <v>2</v>
      </c>
      <c r="Q19" s="26"/>
      <c r="R19" s="26"/>
      <c r="S19" s="26"/>
      <c r="T19" s="158"/>
      <c r="U19" s="159"/>
      <c r="V19" s="23">
        <f t="shared" si="1"/>
        <v>114</v>
      </c>
      <c r="W19" s="25">
        <v>81</v>
      </c>
      <c r="X19" s="36">
        <v>25.1</v>
      </c>
      <c r="Y19" s="21">
        <f t="shared" si="2"/>
        <v>55.9</v>
      </c>
      <c r="Z19" s="19">
        <f t="shared" si="3"/>
        <v>309.89999999999998</v>
      </c>
      <c r="AA19" s="48">
        <f t="shared" si="4"/>
        <v>4</v>
      </c>
      <c r="AB19" s="49" t="str">
        <f t="shared" si="5"/>
        <v>I.</v>
      </c>
      <c r="AC19" s="49" t="str">
        <f t="shared" si="6"/>
        <v xml:space="preserve"> </v>
      </c>
    </row>
    <row r="20" spans="1:29" ht="16.2" thickBot="1" x14ac:dyDescent="0.35">
      <c r="A20" s="70" t="s">
        <v>368</v>
      </c>
      <c r="B20" s="216" t="s">
        <v>363</v>
      </c>
      <c r="C20" s="25">
        <v>6</v>
      </c>
      <c r="D20" s="26">
        <v>4</v>
      </c>
      <c r="E20" s="26">
        <v>5</v>
      </c>
      <c r="F20" s="26"/>
      <c r="G20" s="26"/>
      <c r="H20" s="26"/>
      <c r="I20" s="157"/>
      <c r="J20" s="16">
        <f t="shared" si="0"/>
        <v>136</v>
      </c>
      <c r="K20" s="31">
        <v>2</v>
      </c>
      <c r="L20" s="26">
        <v>2</v>
      </c>
      <c r="M20" s="26">
        <v>6</v>
      </c>
      <c r="N20" s="26">
        <v>3</v>
      </c>
      <c r="O20" s="26">
        <v>2</v>
      </c>
      <c r="P20" s="26"/>
      <c r="Q20" s="26"/>
      <c r="R20" s="26"/>
      <c r="S20" s="26"/>
      <c r="T20" s="158"/>
      <c r="U20" s="159"/>
      <c r="V20" s="23">
        <f t="shared" si="1"/>
        <v>119</v>
      </c>
      <c r="W20" s="25">
        <v>60</v>
      </c>
      <c r="X20" s="36">
        <v>30.13</v>
      </c>
      <c r="Y20" s="21">
        <f t="shared" si="2"/>
        <v>29.87</v>
      </c>
      <c r="Z20" s="19">
        <f t="shared" si="3"/>
        <v>284.87</v>
      </c>
      <c r="AA20" s="48">
        <f t="shared" si="4"/>
        <v>5</v>
      </c>
      <c r="AB20" s="49" t="str">
        <f t="shared" si="5"/>
        <v>II.</v>
      </c>
      <c r="AC20" s="49" t="str">
        <f t="shared" si="6"/>
        <v>III.</v>
      </c>
    </row>
    <row r="21" spans="1:29" ht="16.2" thickBot="1" x14ac:dyDescent="0.35">
      <c r="A21" s="70" t="s">
        <v>369</v>
      </c>
      <c r="B21" s="15" t="s">
        <v>363</v>
      </c>
      <c r="C21" s="25">
        <v>4</v>
      </c>
      <c r="D21" s="26">
        <v>5</v>
      </c>
      <c r="E21" s="26">
        <v>1</v>
      </c>
      <c r="F21" s="26">
        <v>3</v>
      </c>
      <c r="G21" s="26">
        <v>2</v>
      </c>
      <c r="H21" s="26"/>
      <c r="I21" s="27"/>
      <c r="J21" s="16">
        <f t="shared" si="0"/>
        <v>126</v>
      </c>
      <c r="K21" s="31">
        <v>2</v>
      </c>
      <c r="L21" s="26">
        <v>2</v>
      </c>
      <c r="M21" s="26">
        <v>1</v>
      </c>
      <c r="N21" s="26">
        <v>3</v>
      </c>
      <c r="O21" s="26">
        <v>4</v>
      </c>
      <c r="P21" s="26">
        <v>1</v>
      </c>
      <c r="Q21" s="26"/>
      <c r="R21" s="26">
        <v>1</v>
      </c>
      <c r="S21" s="26"/>
      <c r="T21" s="26"/>
      <c r="U21" s="32">
        <v>1</v>
      </c>
      <c r="V21" s="23">
        <f t="shared" si="1"/>
        <v>99</v>
      </c>
      <c r="W21" s="25">
        <v>50</v>
      </c>
      <c r="X21" s="36">
        <v>19.16</v>
      </c>
      <c r="Y21" s="21">
        <f t="shared" si="2"/>
        <v>30.84</v>
      </c>
      <c r="Z21" s="19">
        <f t="shared" si="3"/>
        <v>255.84</v>
      </c>
      <c r="AA21" s="48">
        <f t="shared" si="4"/>
        <v>6</v>
      </c>
      <c r="AB21" s="49" t="str">
        <f t="shared" si="5"/>
        <v>III.</v>
      </c>
      <c r="AC21" s="49" t="str">
        <f t="shared" si="6"/>
        <v xml:space="preserve"> </v>
      </c>
    </row>
    <row r="22" spans="1:29" ht="16.2" thickBot="1" x14ac:dyDescent="0.35">
      <c r="A22" s="70" t="s">
        <v>370</v>
      </c>
      <c r="B22" s="15" t="s">
        <v>366</v>
      </c>
      <c r="C22" s="25">
        <v>2</v>
      </c>
      <c r="D22" s="26">
        <v>6</v>
      </c>
      <c r="E22" s="26">
        <v>6</v>
      </c>
      <c r="F22" s="26">
        <v>1</v>
      </c>
      <c r="G22" s="26"/>
      <c r="H22" s="26"/>
      <c r="I22" s="27"/>
      <c r="J22" s="16">
        <f t="shared" si="0"/>
        <v>129</v>
      </c>
      <c r="K22" s="31">
        <v>2</v>
      </c>
      <c r="L22" s="26"/>
      <c r="M22" s="26">
        <v>2</v>
      </c>
      <c r="N22" s="26">
        <v>6</v>
      </c>
      <c r="O22" s="26">
        <v>3</v>
      </c>
      <c r="P22" s="26">
        <v>1</v>
      </c>
      <c r="Q22" s="26">
        <v>1</v>
      </c>
      <c r="R22" s="26"/>
      <c r="S22" s="26"/>
      <c r="T22" s="26"/>
      <c r="U22" s="32"/>
      <c r="V22" s="23">
        <f t="shared" si="1"/>
        <v>105</v>
      </c>
      <c r="W22" s="25">
        <v>48</v>
      </c>
      <c r="X22" s="36">
        <v>28.81</v>
      </c>
      <c r="Y22" s="21">
        <f t="shared" si="2"/>
        <v>19.190000000000001</v>
      </c>
      <c r="Z22" s="19">
        <f t="shared" si="3"/>
        <v>253.19</v>
      </c>
      <c r="AA22" s="48">
        <f t="shared" si="4"/>
        <v>7</v>
      </c>
      <c r="AB22" s="49" t="str">
        <f t="shared" si="5"/>
        <v>III.</v>
      </c>
      <c r="AC22" s="49" t="str">
        <f t="shared" si="6"/>
        <v xml:space="preserve"> </v>
      </c>
    </row>
    <row r="23" spans="1:29" ht="16.2" thickBot="1" x14ac:dyDescent="0.35">
      <c r="A23" s="70" t="s">
        <v>371</v>
      </c>
      <c r="B23" s="15" t="s">
        <v>363</v>
      </c>
      <c r="C23" s="25">
        <v>3</v>
      </c>
      <c r="D23" s="26">
        <v>10</v>
      </c>
      <c r="E23" s="26"/>
      <c r="F23" s="26">
        <v>2</v>
      </c>
      <c r="G23" s="26"/>
      <c r="H23" s="26"/>
      <c r="I23" s="27"/>
      <c r="J23" s="16">
        <f t="shared" si="0"/>
        <v>134</v>
      </c>
      <c r="K23" s="31">
        <v>2</v>
      </c>
      <c r="L23" s="26">
        <v>1</v>
      </c>
      <c r="M23" s="26">
        <v>2</v>
      </c>
      <c r="N23" s="26">
        <v>4</v>
      </c>
      <c r="O23" s="26">
        <v>3</v>
      </c>
      <c r="P23" s="26">
        <v>1</v>
      </c>
      <c r="Q23" s="26">
        <v>1</v>
      </c>
      <c r="R23" s="26"/>
      <c r="S23" s="26"/>
      <c r="T23" s="26"/>
      <c r="U23" s="32">
        <v>1</v>
      </c>
      <c r="V23" s="23">
        <f t="shared" si="1"/>
        <v>100</v>
      </c>
      <c r="W23" s="25">
        <v>39</v>
      </c>
      <c r="X23" s="36">
        <v>21.11</v>
      </c>
      <c r="Y23" s="21">
        <f t="shared" si="2"/>
        <v>17.89</v>
      </c>
      <c r="Z23" s="19">
        <f t="shared" si="3"/>
        <v>251.89</v>
      </c>
      <c r="AA23" s="48">
        <f t="shared" si="4"/>
        <v>8</v>
      </c>
      <c r="AB23" s="49" t="str">
        <f t="shared" si="5"/>
        <v>II.</v>
      </c>
      <c r="AC23" s="49" t="str">
        <f t="shared" si="6"/>
        <v xml:space="preserve"> </v>
      </c>
    </row>
    <row r="24" spans="1:29" ht="15.6" x14ac:dyDescent="0.3">
      <c r="A24" s="70" t="s">
        <v>372</v>
      </c>
      <c r="B24" s="15" t="s">
        <v>363</v>
      </c>
      <c r="C24" s="25">
        <v>1</v>
      </c>
      <c r="D24" s="26">
        <v>4</v>
      </c>
      <c r="E24" s="26">
        <v>4</v>
      </c>
      <c r="F24" s="26">
        <v>5</v>
      </c>
      <c r="G24" s="26"/>
      <c r="H24" s="26"/>
      <c r="I24" s="27">
        <v>1</v>
      </c>
      <c r="J24" s="16">
        <f t="shared" si="0"/>
        <v>113</v>
      </c>
      <c r="K24" s="31"/>
      <c r="L24" s="26">
        <v>2</v>
      </c>
      <c r="M24" s="26">
        <v>1</v>
      </c>
      <c r="N24" s="26"/>
      <c r="O24" s="26">
        <v>2</v>
      </c>
      <c r="P24" s="26">
        <v>1</v>
      </c>
      <c r="Q24" s="26">
        <v>2</v>
      </c>
      <c r="R24" s="26">
        <v>3</v>
      </c>
      <c r="S24" s="26"/>
      <c r="T24" s="26">
        <v>3</v>
      </c>
      <c r="U24" s="32">
        <v>1</v>
      </c>
      <c r="V24" s="23">
        <f t="shared" si="1"/>
        <v>63</v>
      </c>
      <c r="W24" s="25">
        <v>48</v>
      </c>
      <c r="X24" s="36">
        <v>24.38</v>
      </c>
      <c r="Y24" s="21">
        <f t="shared" si="2"/>
        <v>23.62</v>
      </c>
      <c r="Z24" s="19">
        <f t="shared" si="3"/>
        <v>199.62</v>
      </c>
      <c r="AA24" s="48">
        <f t="shared" si="4"/>
        <v>9</v>
      </c>
      <c r="AB24" s="49" t="str">
        <f t="shared" si="5"/>
        <v xml:space="preserve"> </v>
      </c>
      <c r="AC24" s="49" t="str">
        <f t="shared" si="6"/>
        <v xml:space="preserve"> </v>
      </c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6"/>
    </row>
    <row r="26" spans="1:29" x14ac:dyDescent="0.25">
      <c r="A26" s="263" t="s">
        <v>373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6" t="s">
        <v>374</v>
      </c>
      <c r="Z26" s="266"/>
      <c r="AA26" s="266"/>
      <c r="AB26" s="266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6"/>
    </row>
    <row r="28" spans="1:29" x14ac:dyDescent="0.25">
      <c r="A28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6"/>
    </row>
    <row r="29" spans="1:29" x14ac:dyDescent="0.25">
      <c r="A29" t="s">
        <v>28</v>
      </c>
      <c r="B29" t="s">
        <v>375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6"/>
    </row>
    <row r="30" spans="1:29" x14ac:dyDescent="0.25">
      <c r="A30" t="s">
        <v>29</v>
      </c>
      <c r="B30" t="s">
        <v>376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6"/>
    </row>
    <row r="31" spans="1:29" x14ac:dyDescent="0.25">
      <c r="A31" t="s">
        <v>30</v>
      </c>
      <c r="B31" t="s">
        <v>377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6"/>
    </row>
    <row r="32" spans="1:29" x14ac:dyDescent="0.25">
      <c r="A32" t="s">
        <v>31</v>
      </c>
      <c r="B32" t="s">
        <v>378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6"/>
    </row>
    <row r="33" spans="1:27" x14ac:dyDescent="0.25">
      <c r="A33" t="s">
        <v>32</v>
      </c>
      <c r="B33" t="s">
        <v>379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6"/>
    </row>
    <row r="34" spans="1:27" x14ac:dyDescent="0.25">
      <c r="A34" t="s">
        <v>34</v>
      </c>
      <c r="B34" t="s">
        <v>380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6"/>
    </row>
    <row r="35" spans="1:27" x14ac:dyDescent="0.25">
      <c r="A35" t="s">
        <v>35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6"/>
    </row>
    <row r="36" spans="1:27" x14ac:dyDescent="0.25">
      <c r="A36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6"/>
    </row>
  </sheetData>
  <mergeCells count="20">
    <mergeCell ref="A26:X26"/>
    <mergeCell ref="Y26:AB26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2AB5-0FCA-4684-A787-EA1B61D5D3C6}">
  <dimension ref="A1:AC40"/>
  <sheetViews>
    <sheetView workbookViewId="0">
      <selection activeCell="B13" sqref="B13:AC13"/>
    </sheetView>
  </sheetViews>
  <sheetFormatPr defaultRowHeight="13.2" x14ac:dyDescent="0.25"/>
  <cols>
    <col min="1" max="1" width="15.886718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381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382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1" t="s">
        <v>383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2"/>
    </row>
    <row r="7" spans="1:29" ht="13.8" thickBot="1" x14ac:dyDescent="0.3">
      <c r="A7" s="42" t="s">
        <v>5</v>
      </c>
      <c r="B7" s="261" t="s">
        <v>384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1" t="s">
        <v>385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2"/>
    </row>
    <row r="13" spans="1:29" ht="13.8" thickBot="1" x14ac:dyDescent="0.3">
      <c r="A13" s="42" t="s">
        <v>7</v>
      </c>
      <c r="B13" s="322" t="s">
        <v>386</v>
      </c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3"/>
    </row>
    <row r="14" spans="1:29" ht="16.2" thickBot="1" x14ac:dyDescent="0.35">
      <c r="A14" s="298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47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41" t="s">
        <v>37</v>
      </c>
    </row>
    <row r="16" spans="1:29" ht="16.2" thickBot="1" x14ac:dyDescent="0.35">
      <c r="A16" s="152" t="s">
        <v>387</v>
      </c>
      <c r="B16" s="152" t="s">
        <v>388</v>
      </c>
      <c r="C16" s="113">
        <v>10</v>
      </c>
      <c r="D16" s="114">
        <v>4</v>
      </c>
      <c r="E16" s="114">
        <v>1</v>
      </c>
      <c r="F16" s="193"/>
      <c r="G16" s="193"/>
      <c r="H16" s="193"/>
      <c r="I16" s="153"/>
      <c r="J16" s="16">
        <f t="shared" ref="J16:J27" si="0">IF(SUM(C16:I16)=0,0,IF(SUM(C16:I16)&lt;15,"CHYBÍ",IF(SUM(C16:I16)&gt;15,"MOC",IF(SUM(C16:I16)=15,SUM(C16*10+D16*9+E16*8+F16*7+G16*6+H16*5)))))</f>
        <v>144</v>
      </c>
      <c r="K16" s="117">
        <v>2</v>
      </c>
      <c r="L16" s="118">
        <v>4</v>
      </c>
      <c r="M16" s="118">
        <v>3</v>
      </c>
      <c r="N16" s="118">
        <v>1</v>
      </c>
      <c r="O16" s="118">
        <v>5</v>
      </c>
      <c r="P16" s="118"/>
      <c r="Q16" s="118"/>
      <c r="R16" s="118"/>
      <c r="S16" s="118"/>
      <c r="T16" s="118"/>
      <c r="U16" s="119"/>
      <c r="V16" s="23">
        <f>IF(SUM(K16:U16)=0,0,IF(SUM(K16:U16)&lt;15,"CHYBÍ",IF(SUM(K16:U16)=15,SUM(K16*10+L16*9+M16*8+N16*7+O16*6+P16*5+Q16*4+R16*3+S16*2+T16*1,IF(SUM(K16:U16)&gt;15,"MOC")))))</f>
        <v>117</v>
      </c>
      <c r="W16" s="120">
        <v>62</v>
      </c>
      <c r="X16" s="121">
        <v>20.100000000000001</v>
      </c>
      <c r="Y16" s="20">
        <f t="shared" ref="Y16:Y28" si="1">SUM(W16-X16)</f>
        <v>41.9</v>
      </c>
      <c r="Z16" s="14">
        <f t="shared" ref="Z16:Z28" si="2">SUM(J16+V16+Y16)</f>
        <v>302.89999999999998</v>
      </c>
      <c r="AA16" s="48">
        <f t="shared" ref="AA16:AA28" si="3">RANK(Z16,$Z$16:$Z$28)</f>
        <v>6</v>
      </c>
      <c r="AB16" s="49" t="str">
        <f>IF(AND(J16&gt;=146,J16&lt;=150),"M",IF(AND(J16&gt;=140,J16&lt;=145),"I.",IF(AND(J16&gt;=130,J16&lt;=139),"II.",IF(AND(J16&gt;=125,J16&lt;=133),"III."," "))))</f>
        <v>I.</v>
      </c>
      <c r="AC16" s="49" t="str">
        <f>IF(AND(V16&gt;=137,V16&lt;=150),"M",IF(AND(V16&gt;=131,V16&lt;=136),"I.",IF(AND(V16&gt;=125,V16&lt;=130),"II.",IF(AND(V16&gt;=116,V16&lt;=124),"III."," "))))</f>
        <v>III.</v>
      </c>
    </row>
    <row r="17" spans="1:29" ht="16.2" thickBot="1" x14ac:dyDescent="0.35">
      <c r="A17" s="152" t="s">
        <v>389</v>
      </c>
      <c r="B17" s="152" t="s">
        <v>388</v>
      </c>
      <c r="C17" s="25">
        <v>14</v>
      </c>
      <c r="D17" s="26">
        <v>1</v>
      </c>
      <c r="E17" s="26"/>
      <c r="F17" s="158"/>
      <c r="G17" s="158"/>
      <c r="H17" s="158"/>
      <c r="I17" s="157"/>
      <c r="J17" s="16">
        <f t="shared" si="0"/>
        <v>149</v>
      </c>
      <c r="K17" s="31">
        <v>6</v>
      </c>
      <c r="L17" s="26">
        <v>4</v>
      </c>
      <c r="M17" s="26">
        <v>4</v>
      </c>
      <c r="N17" s="26"/>
      <c r="O17" s="26">
        <v>1</v>
      </c>
      <c r="P17" s="26"/>
      <c r="Q17" s="26"/>
      <c r="R17" s="26"/>
      <c r="S17" s="26"/>
      <c r="T17" s="26"/>
      <c r="U17" s="32"/>
      <c r="V17" s="23">
        <f t="shared" ref="V17:V27" si="4">IF(SUM(K17:U17)=0,0,IF(SUM(K17:U17)&lt;15,"CHYBÍ",IF(SUM(K17:U17)=15,SUM(K17*10+L17*9+M17*8+N17*7+O17*6+P17*5+Q17*4+R17*3+S17*2+T17*1,IF(SUM(K17:U17)&gt;15,"MOC")))))</f>
        <v>134</v>
      </c>
      <c r="W17" s="25">
        <v>43</v>
      </c>
      <c r="X17" s="36">
        <v>23.7</v>
      </c>
      <c r="Y17" s="21">
        <f t="shared" si="1"/>
        <v>19.3</v>
      </c>
      <c r="Z17" s="19">
        <f t="shared" si="2"/>
        <v>302.3</v>
      </c>
      <c r="AA17" s="48">
        <f t="shared" si="3"/>
        <v>7</v>
      </c>
      <c r="AB17" s="49" t="str">
        <f t="shared" ref="AB17:AB28" si="5">IF(AND(J17&gt;=146,J17&lt;=150),"M",IF(AND(J17&gt;=140,J17&lt;=145),"I.",IF(AND(J17&gt;=130,J17&lt;=139),"II.",IF(AND(J17&gt;=125,J17&lt;=133),"III."," "))))</f>
        <v>M</v>
      </c>
      <c r="AC17" s="49" t="str">
        <f t="shared" ref="AC17:AC28" si="6">IF(AND(V17&gt;=137,V17&lt;=150),"M",IF(AND(V17&gt;=131,V17&lt;=136),"I.",IF(AND(V17&gt;=125,V17&lt;=130),"II.",IF(AND(V17&gt;=116,V17&lt;=124),"III."," "))))</f>
        <v>I.</v>
      </c>
    </row>
    <row r="18" spans="1:29" ht="16.2" thickBot="1" x14ac:dyDescent="0.35">
      <c r="A18" s="152" t="s">
        <v>390</v>
      </c>
      <c r="B18" s="152" t="s">
        <v>391</v>
      </c>
      <c r="C18" s="25">
        <v>11</v>
      </c>
      <c r="D18" s="26">
        <v>4</v>
      </c>
      <c r="E18" s="158"/>
      <c r="F18" s="158"/>
      <c r="G18" s="158"/>
      <c r="H18" s="158"/>
      <c r="I18" s="157"/>
      <c r="J18" s="16">
        <f t="shared" si="0"/>
        <v>146</v>
      </c>
      <c r="K18" s="31">
        <v>6</v>
      </c>
      <c r="L18" s="26">
        <v>5</v>
      </c>
      <c r="M18" s="26">
        <v>3</v>
      </c>
      <c r="N18" s="26">
        <v>1</v>
      </c>
      <c r="O18" s="26"/>
      <c r="P18" s="26"/>
      <c r="Q18" s="26"/>
      <c r="R18" s="26"/>
      <c r="S18" s="26"/>
      <c r="T18" s="26"/>
      <c r="U18" s="32"/>
      <c r="V18" s="23">
        <f t="shared" si="4"/>
        <v>136</v>
      </c>
      <c r="W18" s="25">
        <v>72</v>
      </c>
      <c r="X18" s="131">
        <v>22.35</v>
      </c>
      <c r="Y18" s="21">
        <f t="shared" si="1"/>
        <v>49.65</v>
      </c>
      <c r="Z18" s="19">
        <f t="shared" si="2"/>
        <v>331.65</v>
      </c>
      <c r="AA18" s="48">
        <f t="shared" si="3"/>
        <v>1</v>
      </c>
      <c r="AB18" s="49" t="str">
        <f t="shared" si="5"/>
        <v>M</v>
      </c>
      <c r="AC18" s="49" t="str">
        <f t="shared" si="6"/>
        <v>I.</v>
      </c>
    </row>
    <row r="19" spans="1:29" ht="16.2" thickBot="1" x14ac:dyDescent="0.35">
      <c r="A19" s="152" t="s">
        <v>392</v>
      </c>
      <c r="B19" s="152" t="s">
        <v>393</v>
      </c>
      <c r="C19" s="25">
        <v>6</v>
      </c>
      <c r="D19" s="26">
        <v>7</v>
      </c>
      <c r="E19" s="26">
        <v>2</v>
      </c>
      <c r="F19" s="158"/>
      <c r="G19" s="158"/>
      <c r="H19" s="158"/>
      <c r="I19" s="157"/>
      <c r="J19" s="16">
        <f t="shared" si="0"/>
        <v>139</v>
      </c>
      <c r="K19" s="31">
        <v>2</v>
      </c>
      <c r="L19" s="26">
        <v>5</v>
      </c>
      <c r="M19" s="26">
        <v>3</v>
      </c>
      <c r="N19" s="26">
        <v>3</v>
      </c>
      <c r="O19" s="26">
        <v>2</v>
      </c>
      <c r="P19" s="26"/>
      <c r="Q19" s="26"/>
      <c r="R19" s="26"/>
      <c r="S19" s="26"/>
      <c r="T19" s="26"/>
      <c r="U19" s="32"/>
      <c r="V19" s="23">
        <f t="shared" si="4"/>
        <v>122</v>
      </c>
      <c r="W19" s="25">
        <v>61</v>
      </c>
      <c r="X19" s="36">
        <v>31.74</v>
      </c>
      <c r="Y19" s="21">
        <f t="shared" si="1"/>
        <v>29.26</v>
      </c>
      <c r="Z19" s="19">
        <f t="shared" si="2"/>
        <v>290.26</v>
      </c>
      <c r="AA19" s="48">
        <f t="shared" si="3"/>
        <v>8</v>
      </c>
      <c r="AB19" s="49" t="str">
        <f t="shared" si="5"/>
        <v>II.</v>
      </c>
      <c r="AC19" s="49" t="str">
        <f t="shared" si="6"/>
        <v>III.</v>
      </c>
    </row>
    <row r="20" spans="1:29" ht="16.2" thickBot="1" x14ac:dyDescent="0.35">
      <c r="A20" s="15" t="s">
        <v>394</v>
      </c>
      <c r="B20" s="15" t="s">
        <v>388</v>
      </c>
      <c r="C20" s="25">
        <v>11</v>
      </c>
      <c r="D20" s="26">
        <v>3</v>
      </c>
      <c r="E20" s="26">
        <v>1</v>
      </c>
      <c r="F20" s="26"/>
      <c r="G20" s="26"/>
      <c r="H20" s="26"/>
      <c r="I20" s="27"/>
      <c r="J20" s="16">
        <f t="shared" si="0"/>
        <v>145</v>
      </c>
      <c r="K20" s="31">
        <v>3</v>
      </c>
      <c r="L20" s="26">
        <v>5</v>
      </c>
      <c r="M20" s="26">
        <v>3</v>
      </c>
      <c r="N20" s="26">
        <v>3</v>
      </c>
      <c r="O20" s="26">
        <v>1</v>
      </c>
      <c r="P20" s="26"/>
      <c r="Q20" s="26"/>
      <c r="R20" s="26"/>
      <c r="S20" s="26"/>
      <c r="T20" s="26"/>
      <c r="U20" s="32"/>
      <c r="V20" s="23">
        <f t="shared" si="4"/>
        <v>126</v>
      </c>
      <c r="W20" s="25">
        <v>68</v>
      </c>
      <c r="X20" s="36">
        <v>24.74</v>
      </c>
      <c r="Y20" s="21">
        <f t="shared" si="1"/>
        <v>43.260000000000005</v>
      </c>
      <c r="Z20" s="19">
        <f t="shared" si="2"/>
        <v>314.26</v>
      </c>
      <c r="AA20" s="48">
        <f t="shared" si="3"/>
        <v>3</v>
      </c>
      <c r="AB20" s="49" t="str">
        <f t="shared" si="5"/>
        <v>I.</v>
      </c>
      <c r="AC20" s="49" t="str">
        <f t="shared" si="6"/>
        <v>II.</v>
      </c>
    </row>
    <row r="21" spans="1:29" ht="16.2" thickBot="1" x14ac:dyDescent="0.35">
      <c r="A21" s="15" t="s">
        <v>395</v>
      </c>
      <c r="B21" s="15" t="s">
        <v>396</v>
      </c>
      <c r="C21" s="25">
        <v>6</v>
      </c>
      <c r="D21" s="26">
        <v>6</v>
      </c>
      <c r="E21" s="26">
        <v>3</v>
      </c>
      <c r="F21" s="26"/>
      <c r="G21" s="26"/>
      <c r="H21" s="26"/>
      <c r="I21" s="27"/>
      <c r="J21" s="16">
        <f t="shared" si="0"/>
        <v>138</v>
      </c>
      <c r="K21" s="31">
        <v>2</v>
      </c>
      <c r="L21" s="26">
        <v>8</v>
      </c>
      <c r="M21" s="26">
        <v>3</v>
      </c>
      <c r="N21" s="26">
        <v>2</v>
      </c>
      <c r="O21" s="26"/>
      <c r="P21" s="26"/>
      <c r="Q21" s="26"/>
      <c r="R21" s="26"/>
      <c r="S21" s="26"/>
      <c r="T21" s="26"/>
      <c r="U21" s="32"/>
      <c r="V21" s="23">
        <f t="shared" si="4"/>
        <v>130</v>
      </c>
      <c r="W21" s="25">
        <v>74</v>
      </c>
      <c r="X21" s="36">
        <v>12.06</v>
      </c>
      <c r="Y21" s="21">
        <f t="shared" si="1"/>
        <v>61.94</v>
      </c>
      <c r="Z21" s="19">
        <f t="shared" si="2"/>
        <v>329.94</v>
      </c>
      <c r="AA21" s="48">
        <f t="shared" si="3"/>
        <v>2</v>
      </c>
      <c r="AB21" s="49" t="str">
        <f t="shared" si="5"/>
        <v>II.</v>
      </c>
      <c r="AC21" s="49" t="str">
        <f t="shared" si="6"/>
        <v>II.</v>
      </c>
    </row>
    <row r="22" spans="1:29" ht="16.2" thickBot="1" x14ac:dyDescent="0.35">
      <c r="A22" s="15" t="s">
        <v>397</v>
      </c>
      <c r="B22" s="15" t="s">
        <v>398</v>
      </c>
      <c r="C22" s="25"/>
      <c r="D22" s="26">
        <v>5</v>
      </c>
      <c r="E22" s="26">
        <v>2</v>
      </c>
      <c r="F22" s="26">
        <v>2</v>
      </c>
      <c r="G22" s="26">
        <v>3</v>
      </c>
      <c r="H22" s="26">
        <v>1</v>
      </c>
      <c r="I22" s="27">
        <v>2</v>
      </c>
      <c r="J22" s="16">
        <f t="shared" si="0"/>
        <v>98</v>
      </c>
      <c r="K22" s="31"/>
      <c r="L22" s="26"/>
      <c r="M22" s="26">
        <v>3</v>
      </c>
      <c r="N22" s="26">
        <v>2</v>
      </c>
      <c r="O22" s="26">
        <v>2</v>
      </c>
      <c r="P22" s="26">
        <v>3</v>
      </c>
      <c r="Q22" s="26">
        <v>2</v>
      </c>
      <c r="R22" s="26">
        <v>1</v>
      </c>
      <c r="S22" s="26">
        <v>1</v>
      </c>
      <c r="T22" s="26"/>
      <c r="U22" s="32">
        <v>1</v>
      </c>
      <c r="V22" s="23">
        <f t="shared" si="4"/>
        <v>78</v>
      </c>
      <c r="W22" s="25">
        <v>18</v>
      </c>
      <c r="X22" s="36">
        <v>12.15</v>
      </c>
      <c r="Y22" s="21">
        <f t="shared" si="1"/>
        <v>5.85</v>
      </c>
      <c r="Z22" s="19">
        <f t="shared" si="2"/>
        <v>181.85</v>
      </c>
      <c r="AA22" s="48">
        <f t="shared" si="3"/>
        <v>11</v>
      </c>
      <c r="AB22" s="49" t="str">
        <f t="shared" si="5"/>
        <v xml:space="preserve"> </v>
      </c>
      <c r="AC22" s="49" t="str">
        <f t="shared" si="6"/>
        <v xml:space="preserve"> </v>
      </c>
    </row>
    <row r="23" spans="1:29" ht="16.2" thickBot="1" x14ac:dyDescent="0.35">
      <c r="A23" s="15" t="s">
        <v>399</v>
      </c>
      <c r="B23" s="15" t="s">
        <v>398</v>
      </c>
      <c r="C23" s="25">
        <v>5</v>
      </c>
      <c r="D23" s="26">
        <v>8</v>
      </c>
      <c r="E23" s="26">
        <v>2</v>
      </c>
      <c r="F23" s="26"/>
      <c r="G23" s="26"/>
      <c r="H23" s="26"/>
      <c r="I23" s="27"/>
      <c r="J23" s="16">
        <f t="shared" si="0"/>
        <v>138</v>
      </c>
      <c r="K23" s="31">
        <v>1</v>
      </c>
      <c r="L23" s="26">
        <v>3</v>
      </c>
      <c r="M23" s="26">
        <v>7</v>
      </c>
      <c r="N23" s="26">
        <v>2</v>
      </c>
      <c r="O23" s="26">
        <v>1</v>
      </c>
      <c r="P23" s="26"/>
      <c r="Q23" s="26">
        <v>1</v>
      </c>
      <c r="R23" s="26"/>
      <c r="S23" s="26"/>
      <c r="T23" s="26"/>
      <c r="U23" s="32"/>
      <c r="V23" s="23">
        <f t="shared" si="4"/>
        <v>117</v>
      </c>
      <c r="W23" s="25">
        <v>57</v>
      </c>
      <c r="X23" s="36">
        <v>24.57</v>
      </c>
      <c r="Y23" s="21">
        <f t="shared" si="1"/>
        <v>32.43</v>
      </c>
      <c r="Z23" s="19">
        <f t="shared" si="2"/>
        <v>287.43</v>
      </c>
      <c r="AA23" s="48">
        <f t="shared" si="3"/>
        <v>9</v>
      </c>
      <c r="AB23" s="49" t="str">
        <f t="shared" si="5"/>
        <v>II.</v>
      </c>
      <c r="AC23" s="49" t="str">
        <f t="shared" si="6"/>
        <v>III.</v>
      </c>
    </row>
    <row r="24" spans="1:29" ht="16.2" thickBot="1" x14ac:dyDescent="0.35">
      <c r="A24" s="15" t="s">
        <v>400</v>
      </c>
      <c r="B24" s="15" t="s">
        <v>391</v>
      </c>
      <c r="C24" s="25">
        <v>8</v>
      </c>
      <c r="D24" s="26">
        <v>6</v>
      </c>
      <c r="E24" s="26">
        <v>1</v>
      </c>
      <c r="F24" s="26"/>
      <c r="G24" s="26"/>
      <c r="H24" s="26"/>
      <c r="I24" s="27"/>
      <c r="J24" s="16">
        <f t="shared" si="0"/>
        <v>142</v>
      </c>
      <c r="K24" s="31">
        <v>6</v>
      </c>
      <c r="L24" s="26">
        <v>5</v>
      </c>
      <c r="M24" s="26">
        <v>2</v>
      </c>
      <c r="N24" s="26">
        <v>1</v>
      </c>
      <c r="O24" s="26"/>
      <c r="P24" s="26">
        <v>1</v>
      </c>
      <c r="Q24" s="26"/>
      <c r="R24" s="26"/>
      <c r="S24" s="26"/>
      <c r="T24" s="26"/>
      <c r="U24" s="32"/>
      <c r="V24" s="23">
        <f t="shared" si="4"/>
        <v>133</v>
      </c>
      <c r="W24" s="25">
        <v>64</v>
      </c>
      <c r="X24" s="36">
        <v>24.84</v>
      </c>
      <c r="Y24" s="21">
        <f t="shared" si="1"/>
        <v>39.159999999999997</v>
      </c>
      <c r="Z24" s="19">
        <f t="shared" si="2"/>
        <v>314.15999999999997</v>
      </c>
      <c r="AA24" s="48">
        <f t="shared" si="3"/>
        <v>4</v>
      </c>
      <c r="AB24" s="49" t="str">
        <f t="shared" si="5"/>
        <v>I.</v>
      </c>
      <c r="AC24" s="49" t="str">
        <f t="shared" si="6"/>
        <v>I.</v>
      </c>
    </row>
    <row r="25" spans="1:29" ht="16.2" thickBot="1" x14ac:dyDescent="0.35">
      <c r="A25" s="15" t="s">
        <v>401</v>
      </c>
      <c r="B25" s="15" t="s">
        <v>396</v>
      </c>
      <c r="C25" s="25">
        <v>8</v>
      </c>
      <c r="D25" s="26">
        <v>4</v>
      </c>
      <c r="E25" s="26">
        <v>3</v>
      </c>
      <c r="F25" s="26"/>
      <c r="G25" s="26"/>
      <c r="H25" s="26"/>
      <c r="I25" s="27"/>
      <c r="J25" s="16">
        <f t="shared" si="0"/>
        <v>140</v>
      </c>
      <c r="K25" s="31">
        <v>2</v>
      </c>
      <c r="L25" s="26">
        <v>6</v>
      </c>
      <c r="M25" s="26">
        <v>3</v>
      </c>
      <c r="N25" s="26">
        <v>3</v>
      </c>
      <c r="O25" s="26">
        <v>1</v>
      </c>
      <c r="P25" s="26"/>
      <c r="Q25" s="26"/>
      <c r="R25" s="26"/>
      <c r="S25" s="26"/>
      <c r="T25" s="26"/>
      <c r="U25" s="32"/>
      <c r="V25" s="23">
        <f t="shared" si="4"/>
        <v>125</v>
      </c>
      <c r="W25" s="25">
        <v>63</v>
      </c>
      <c r="X25" s="36">
        <v>21.72</v>
      </c>
      <c r="Y25" s="21">
        <f t="shared" si="1"/>
        <v>41.28</v>
      </c>
      <c r="Z25" s="19">
        <f t="shared" si="2"/>
        <v>306.27999999999997</v>
      </c>
      <c r="AA25" s="48">
        <f t="shared" si="3"/>
        <v>5</v>
      </c>
      <c r="AB25" s="49" t="str">
        <f t="shared" si="5"/>
        <v>I.</v>
      </c>
      <c r="AC25" s="49" t="str">
        <f t="shared" si="6"/>
        <v>II.</v>
      </c>
    </row>
    <row r="26" spans="1:29" ht="16.2" thickBot="1" x14ac:dyDescent="0.35">
      <c r="A26" s="15" t="s">
        <v>402</v>
      </c>
      <c r="B26" s="15" t="s">
        <v>396</v>
      </c>
      <c r="C26" s="25">
        <v>7</v>
      </c>
      <c r="D26" s="26">
        <v>5</v>
      </c>
      <c r="E26" s="26">
        <v>3</v>
      </c>
      <c r="F26" s="26"/>
      <c r="G26" s="26"/>
      <c r="H26" s="26"/>
      <c r="I26" s="27"/>
      <c r="J26" s="16">
        <f t="shared" si="0"/>
        <v>139</v>
      </c>
      <c r="K26" s="31">
        <v>4</v>
      </c>
      <c r="L26" s="26">
        <v>3</v>
      </c>
      <c r="M26" s="26">
        <v>4</v>
      </c>
      <c r="N26" s="26">
        <v>2</v>
      </c>
      <c r="O26" s="26">
        <v>1</v>
      </c>
      <c r="P26" s="26">
        <v>1</v>
      </c>
      <c r="Q26" s="26"/>
      <c r="R26" s="26"/>
      <c r="S26" s="26"/>
      <c r="T26" s="26"/>
      <c r="U26" s="32"/>
      <c r="V26" s="23">
        <f t="shared" si="4"/>
        <v>124</v>
      </c>
      <c r="W26" s="25">
        <v>38</v>
      </c>
      <c r="X26" s="36">
        <v>14.53</v>
      </c>
      <c r="Y26" s="21">
        <f t="shared" si="1"/>
        <v>23.47</v>
      </c>
      <c r="Z26" s="19">
        <f t="shared" si="2"/>
        <v>286.47000000000003</v>
      </c>
      <c r="AA26" s="48">
        <f t="shared" si="3"/>
        <v>10</v>
      </c>
      <c r="AB26" s="49" t="str">
        <f t="shared" si="5"/>
        <v>II.</v>
      </c>
      <c r="AC26" s="49" t="str">
        <f t="shared" si="6"/>
        <v>III.</v>
      </c>
    </row>
    <row r="27" spans="1:29" ht="16.2" thickBot="1" x14ac:dyDescent="0.35">
      <c r="A27" s="15"/>
      <c r="B27" s="15"/>
      <c r="C27" s="25"/>
      <c r="D27" s="26"/>
      <c r="E27" s="26"/>
      <c r="F27" s="26"/>
      <c r="G27" s="26"/>
      <c r="H27" s="26"/>
      <c r="I27" s="27"/>
      <c r="J27" s="16">
        <f t="shared" si="0"/>
        <v>0</v>
      </c>
      <c r="K27" s="31"/>
      <c r="L27" s="26"/>
      <c r="M27" s="26"/>
      <c r="N27" s="26"/>
      <c r="O27" s="26"/>
      <c r="P27" s="26"/>
      <c r="Q27" s="26"/>
      <c r="R27" s="26"/>
      <c r="S27" s="26"/>
      <c r="T27" s="26"/>
      <c r="U27" s="32"/>
      <c r="V27" s="23">
        <f t="shared" si="4"/>
        <v>0</v>
      </c>
      <c r="W27" s="25"/>
      <c r="X27" s="36"/>
      <c r="Y27" s="21">
        <f t="shared" si="1"/>
        <v>0</v>
      </c>
      <c r="Z27" s="19">
        <f t="shared" si="2"/>
        <v>0</v>
      </c>
      <c r="AA27" s="48">
        <f t="shared" si="3"/>
        <v>12</v>
      </c>
      <c r="AB27" s="49" t="str">
        <f t="shared" si="5"/>
        <v xml:space="preserve"> </v>
      </c>
      <c r="AC27" s="49" t="str">
        <f t="shared" si="6"/>
        <v xml:space="preserve"> </v>
      </c>
    </row>
    <row r="28" spans="1:29" ht="15.6" x14ac:dyDescent="0.3">
      <c r="A28" s="24"/>
      <c r="B28" s="24"/>
      <c r="C28" s="25"/>
      <c r="D28" s="26"/>
      <c r="E28" s="26"/>
      <c r="F28" s="26"/>
      <c r="G28" s="26"/>
      <c r="H28" s="26"/>
      <c r="I28" s="27"/>
      <c r="J28" s="16">
        <f t="shared" ref="J28" si="7">IF(SUM(C28:I28)=0,0,IF(SUM(C28:I28)&lt;15,"CHYBÍ",IF(SUM(C28:I28)&gt;15,"MOC",IF(SUM(C28:I28)=15,SUM(C28*10+D28*9+E28*8+F28*7+G28*6+H28*5)))))</f>
        <v>0</v>
      </c>
      <c r="K28" s="34"/>
      <c r="L28" s="26"/>
      <c r="M28" s="26"/>
      <c r="N28" s="26"/>
      <c r="O28" s="26"/>
      <c r="P28" s="26"/>
      <c r="Q28" s="26"/>
      <c r="R28" s="26"/>
      <c r="S28" s="26"/>
      <c r="T28" s="26"/>
      <c r="U28" s="35"/>
      <c r="V28" s="23">
        <f t="shared" ref="V28" si="8">IF(SUM(K28:U28)=0,0,IF(SUM(K28:U28)&lt;15,"CHYBÍ",IF(SUM(K28:U28)=15,SUM(K28*10+L28*9+M28*8+N28*7+O28*6+P28*5+Q28*4+R28*3+S28*2+T28*1,IF(SUM(K28:U28)&gt;15,"MOC")))))</f>
        <v>0</v>
      </c>
      <c r="W28" s="25"/>
      <c r="X28" s="36"/>
      <c r="Y28" s="21">
        <f t="shared" si="1"/>
        <v>0</v>
      </c>
      <c r="Z28" s="19">
        <f t="shared" si="2"/>
        <v>0</v>
      </c>
      <c r="AA28" s="48">
        <f t="shared" si="3"/>
        <v>12</v>
      </c>
      <c r="AB28" s="49" t="str">
        <f t="shared" si="5"/>
        <v xml:space="preserve"> </v>
      </c>
      <c r="AC28" s="49" t="str">
        <f t="shared" si="6"/>
        <v xml:space="preserve"> </v>
      </c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6"/>
    </row>
    <row r="30" spans="1:29" x14ac:dyDescent="0.25">
      <c r="A30" s="263" t="s">
        <v>403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6" t="s">
        <v>404</v>
      </c>
      <c r="Z30" s="266"/>
      <c r="AA30" s="266"/>
      <c r="AB30" s="266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6"/>
    </row>
    <row r="32" spans="1:29" x14ac:dyDescent="0.25">
      <c r="A32" t="s">
        <v>27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6"/>
    </row>
    <row r="33" spans="1:2" x14ac:dyDescent="0.25">
      <c r="A33" t="s">
        <v>28</v>
      </c>
      <c r="B33" t="s">
        <v>405</v>
      </c>
    </row>
    <row r="34" spans="1:2" x14ac:dyDescent="0.25">
      <c r="A34" t="s">
        <v>29</v>
      </c>
      <c r="B34" t="s">
        <v>406</v>
      </c>
    </row>
    <row r="35" spans="1:2" x14ac:dyDescent="0.25">
      <c r="A35" t="s">
        <v>30</v>
      </c>
    </row>
    <row r="36" spans="1:2" x14ac:dyDescent="0.25">
      <c r="A36" t="s">
        <v>31</v>
      </c>
      <c r="B36" t="s">
        <v>407</v>
      </c>
    </row>
    <row r="37" spans="1:2" x14ac:dyDescent="0.25">
      <c r="A37" t="s">
        <v>32</v>
      </c>
      <c r="B37" t="s">
        <v>408</v>
      </c>
    </row>
    <row r="38" spans="1:2" x14ac:dyDescent="0.25">
      <c r="A38" t="s">
        <v>34</v>
      </c>
      <c r="B38" t="s">
        <v>406</v>
      </c>
    </row>
    <row r="39" spans="1:2" x14ac:dyDescent="0.25">
      <c r="A39" t="s">
        <v>35</v>
      </c>
    </row>
    <row r="40" spans="1:2" x14ac:dyDescent="0.25">
      <c r="A40" t="s">
        <v>33</v>
      </c>
      <c r="B40" s="1"/>
    </row>
  </sheetData>
  <mergeCells count="20">
    <mergeCell ref="A30:X30"/>
    <mergeCell ref="Y30:AB30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9E9B-3E9C-4F39-99E0-830F23C74E75}">
  <dimension ref="A1:AC219"/>
  <sheetViews>
    <sheetView topLeftCell="A199" workbookViewId="0">
      <selection activeCell="G30" sqref="G30"/>
    </sheetView>
  </sheetViews>
  <sheetFormatPr defaultRowHeight="13.2" x14ac:dyDescent="0.25"/>
  <cols>
    <col min="1" max="1" width="19.33203125" customWidth="1"/>
    <col min="2" max="2" width="16" customWidth="1"/>
    <col min="3" max="9" width="6.77734375" customWidth="1"/>
    <col min="11" max="15" width="6.77734375" customWidth="1"/>
    <col min="16" max="16" width="6.6640625" customWidth="1"/>
    <col min="17" max="21" width="6.77734375" customWidth="1"/>
  </cols>
  <sheetData>
    <row r="1" spans="1:29" ht="33" thickBot="1" x14ac:dyDescent="0.6">
      <c r="A1" s="284" t="s">
        <v>44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42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91" t="s">
        <v>43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409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2"/>
    </row>
    <row r="7" spans="1:29" ht="13.8" thickBot="1" x14ac:dyDescent="0.3">
      <c r="A7" s="42" t="s">
        <v>5</v>
      </c>
      <c r="B7" s="261" t="s">
        <v>414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81" t="s">
        <v>411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3"/>
    </row>
    <row r="13" spans="1:29" ht="13.8" thickBot="1" x14ac:dyDescent="0.3">
      <c r="A13" s="42" t="s">
        <v>7</v>
      </c>
      <c r="B13" s="275" t="s">
        <v>410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7"/>
    </row>
    <row r="14" spans="1:29" ht="16.2" thickBot="1" x14ac:dyDescent="0.35">
      <c r="A14" s="264" t="s">
        <v>8</v>
      </c>
      <c r="B14" s="264" t="s">
        <v>22</v>
      </c>
      <c r="C14" s="272" t="s">
        <v>39</v>
      </c>
      <c r="D14" s="272"/>
      <c r="E14" s="272"/>
      <c r="F14" s="272"/>
      <c r="G14" s="272"/>
      <c r="H14" s="272"/>
      <c r="I14" s="272"/>
      <c r="J14" s="273"/>
      <c r="K14" s="50"/>
      <c r="L14" s="51"/>
      <c r="M14" s="51"/>
      <c r="N14" s="51"/>
      <c r="O14" s="51"/>
      <c r="P14" s="51" t="s">
        <v>38</v>
      </c>
      <c r="Q14" s="51"/>
      <c r="R14" s="51"/>
      <c r="S14" s="51"/>
      <c r="T14" s="51"/>
      <c r="U14" s="51"/>
      <c r="V14" s="52"/>
      <c r="W14" s="269" t="s">
        <v>16</v>
      </c>
      <c r="X14" s="270"/>
      <c r="Y14" s="271"/>
      <c r="Z14" s="267" t="s">
        <v>13</v>
      </c>
      <c r="AA14" s="268"/>
      <c r="AB14" s="53" t="s">
        <v>40</v>
      </c>
      <c r="AC14" s="54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50">
        <v>10</v>
      </c>
      <c r="L15" s="50">
        <v>9</v>
      </c>
      <c r="M15" s="50">
        <v>8</v>
      </c>
      <c r="N15" s="50">
        <v>7</v>
      </c>
      <c r="O15" s="50">
        <v>6</v>
      </c>
      <c r="P15" s="50">
        <v>5</v>
      </c>
      <c r="Q15" s="50">
        <v>4</v>
      </c>
      <c r="R15" s="50">
        <v>3</v>
      </c>
      <c r="S15" s="50">
        <v>2</v>
      </c>
      <c r="T15" s="50">
        <v>1</v>
      </c>
      <c r="U15" s="50">
        <v>0</v>
      </c>
      <c r="V15" s="11" t="s">
        <v>24</v>
      </c>
      <c r="W15" s="249" t="s">
        <v>17</v>
      </c>
      <c r="X15" s="250" t="s">
        <v>18</v>
      </c>
      <c r="Y15" s="251" t="s">
        <v>24</v>
      </c>
      <c r="Z15" s="252" t="s">
        <v>14</v>
      </c>
      <c r="AA15" s="253" t="s">
        <v>15</v>
      </c>
      <c r="AB15" s="109" t="s">
        <v>36</v>
      </c>
      <c r="AC15" s="110" t="s">
        <v>37</v>
      </c>
    </row>
    <row r="16" spans="1:29" ht="15" x14ac:dyDescent="0.25">
      <c r="A16" s="242" t="s">
        <v>51</v>
      </c>
      <c r="B16" s="242" t="s">
        <v>52</v>
      </c>
      <c r="C16" s="60">
        <v>15</v>
      </c>
      <c r="D16" s="60"/>
      <c r="E16" s="60"/>
      <c r="F16" s="60"/>
      <c r="G16" s="60"/>
      <c r="H16" s="60"/>
      <c r="I16" s="60"/>
      <c r="J16" s="243">
        <f t="shared" ref="J16:J79" si="0">IF(SUM(C16:I16)=0,0,IF(SUM(C16:I16)&lt;15,"CHYBÍ",IF(SUM(C16:I16)&gt;15,"MOC",IF(SUM(C16:I16)=15,SUM(C16*10+D16*9+E16*8+F16*7+G16*6+H16*5)))))</f>
        <v>150</v>
      </c>
      <c r="K16" s="60">
        <v>9</v>
      </c>
      <c r="L16" s="60">
        <v>4</v>
      </c>
      <c r="M16" s="60">
        <v>2</v>
      </c>
      <c r="N16" s="60"/>
      <c r="O16" s="60"/>
      <c r="P16" s="60"/>
      <c r="Q16" s="60"/>
      <c r="R16" s="60"/>
      <c r="S16" s="60"/>
      <c r="T16" s="60"/>
      <c r="U16" s="60"/>
      <c r="V16" s="244">
        <f t="shared" ref="V16:V79" si="1">IF(SUM(K16:U16)=0,0,IF(SUM(K16:U16)&lt;15,"CHYBÍ",IF(SUM(K16:U16)=15,SUM(K16*10+L16*9+M16*8+N16*7+O16*6+P16*5+Q16*4+R16*3+S16*2+T16*1,IF(SUM(K16:U16)&gt;15,"MOC")))))</f>
        <v>142</v>
      </c>
      <c r="W16" s="60">
        <v>82</v>
      </c>
      <c r="X16" s="245">
        <v>20.239999999999998</v>
      </c>
      <c r="Y16" s="246">
        <f t="shared" ref="Y16:Y47" si="2">SUM(W16-X16)</f>
        <v>61.760000000000005</v>
      </c>
      <c r="Z16" s="247">
        <f t="shared" ref="Z16:Z79" si="3">SUM(J16+V16+Y16)</f>
        <v>353.76</v>
      </c>
      <c r="AA16" s="248">
        <f t="shared" ref="AA16:AA79" si="4">RANK(Z16,$Z$16:$Z$219)</f>
        <v>1</v>
      </c>
      <c r="AB16" s="123" t="str">
        <f t="shared" ref="AB16:AB79" si="5">IF(AND(J16&gt;=146,J16&lt;=150),"M",IF(AND(J16&gt;=140,J16&lt;=145),"I.",IF(AND(J16&gt;=130,J16&lt;=139),"II.",IF(AND(J16&gt;=125,J16&lt;=133),"III."," "))))</f>
        <v>M</v>
      </c>
      <c r="AC16" s="123" t="str">
        <f t="shared" ref="AC16:AC79" si="6">IF(AND(V16&gt;=137,V16&lt;=150),"M",IF(AND(V16&gt;=131,V16&lt;=136),"I.",IF(AND(V16&gt;=125,V16&lt;=130),"II.",IF(AND(V16&gt;=116,V16&lt;=124),"III."," "))))</f>
        <v>M</v>
      </c>
    </row>
    <row r="17" spans="1:29" ht="15" x14ac:dyDescent="0.25">
      <c r="A17" s="224" t="s">
        <v>53</v>
      </c>
      <c r="B17" s="224" t="s">
        <v>54</v>
      </c>
      <c r="C17" s="26">
        <v>11</v>
      </c>
      <c r="D17" s="26">
        <v>4</v>
      </c>
      <c r="E17" s="26"/>
      <c r="F17" s="26"/>
      <c r="G17" s="26"/>
      <c r="H17" s="26"/>
      <c r="I17" s="26"/>
      <c r="J17" s="225">
        <f t="shared" si="0"/>
        <v>146</v>
      </c>
      <c r="K17" s="26">
        <v>9</v>
      </c>
      <c r="L17" s="26">
        <v>4</v>
      </c>
      <c r="M17" s="26"/>
      <c r="N17" s="26">
        <v>2</v>
      </c>
      <c r="O17" s="26"/>
      <c r="P17" s="26"/>
      <c r="Q17" s="26"/>
      <c r="R17" s="26"/>
      <c r="S17" s="26"/>
      <c r="T17" s="26"/>
      <c r="U17" s="26"/>
      <c r="V17" s="226">
        <f t="shared" si="1"/>
        <v>140</v>
      </c>
      <c r="W17" s="26">
        <v>89</v>
      </c>
      <c r="X17" s="227">
        <v>21.63</v>
      </c>
      <c r="Y17" s="221">
        <f t="shared" si="2"/>
        <v>67.37</v>
      </c>
      <c r="Z17" s="222">
        <f t="shared" si="3"/>
        <v>353.37</v>
      </c>
      <c r="AA17" s="223">
        <f t="shared" si="4"/>
        <v>2</v>
      </c>
      <c r="AB17" s="49" t="str">
        <f t="shared" si="5"/>
        <v>M</v>
      </c>
      <c r="AC17" s="49" t="str">
        <f t="shared" si="6"/>
        <v>M</v>
      </c>
    </row>
    <row r="18" spans="1:29" ht="15" x14ac:dyDescent="0.25">
      <c r="A18" s="224" t="s">
        <v>323</v>
      </c>
      <c r="B18" s="224" t="s">
        <v>324</v>
      </c>
      <c r="C18" s="26">
        <v>14</v>
      </c>
      <c r="D18" s="26">
        <v>1</v>
      </c>
      <c r="E18" s="26"/>
      <c r="F18" s="26"/>
      <c r="G18" s="26"/>
      <c r="H18" s="26"/>
      <c r="I18" s="26"/>
      <c r="J18" s="233">
        <f t="shared" si="0"/>
        <v>149</v>
      </c>
      <c r="K18" s="26">
        <v>7</v>
      </c>
      <c r="L18" s="26">
        <v>7</v>
      </c>
      <c r="M18" s="26"/>
      <c r="N18" s="26">
        <v>1</v>
      </c>
      <c r="O18" s="26"/>
      <c r="P18" s="26"/>
      <c r="Q18" s="26"/>
      <c r="R18" s="26"/>
      <c r="S18" s="26"/>
      <c r="T18" s="26"/>
      <c r="U18" s="26"/>
      <c r="V18" s="234">
        <f t="shared" si="1"/>
        <v>140</v>
      </c>
      <c r="W18" s="26">
        <v>85</v>
      </c>
      <c r="X18" s="227">
        <v>21.04</v>
      </c>
      <c r="Y18" s="235">
        <f t="shared" si="2"/>
        <v>63.96</v>
      </c>
      <c r="Z18" s="236">
        <f t="shared" si="3"/>
        <v>352.96</v>
      </c>
      <c r="AA18" s="237">
        <f t="shared" si="4"/>
        <v>3</v>
      </c>
      <c r="AB18" s="49" t="str">
        <f t="shared" si="5"/>
        <v>M</v>
      </c>
      <c r="AC18" s="49" t="str">
        <f t="shared" si="6"/>
        <v>M</v>
      </c>
    </row>
    <row r="19" spans="1:29" ht="15" x14ac:dyDescent="0.25">
      <c r="A19" s="224" t="s">
        <v>240</v>
      </c>
      <c r="B19" s="224" t="s">
        <v>232</v>
      </c>
      <c r="C19" s="26">
        <v>10</v>
      </c>
      <c r="D19" s="26">
        <v>4</v>
      </c>
      <c r="E19" s="26">
        <v>1</v>
      </c>
      <c r="F19" s="26"/>
      <c r="G19" s="26"/>
      <c r="H19" s="26"/>
      <c r="I19" s="26"/>
      <c r="J19" s="225">
        <f t="shared" si="0"/>
        <v>144</v>
      </c>
      <c r="K19" s="26">
        <v>3</v>
      </c>
      <c r="L19" s="26">
        <v>10</v>
      </c>
      <c r="M19" s="26">
        <v>2</v>
      </c>
      <c r="N19" s="26"/>
      <c r="O19" s="26"/>
      <c r="P19" s="26"/>
      <c r="Q19" s="26"/>
      <c r="R19" s="26"/>
      <c r="S19" s="26"/>
      <c r="T19" s="26"/>
      <c r="U19" s="26"/>
      <c r="V19" s="226">
        <f t="shared" si="1"/>
        <v>136</v>
      </c>
      <c r="W19" s="26">
        <v>87</v>
      </c>
      <c r="X19" s="227">
        <v>17.27</v>
      </c>
      <c r="Y19" s="221">
        <f t="shared" si="2"/>
        <v>69.73</v>
      </c>
      <c r="Z19" s="222">
        <f t="shared" si="3"/>
        <v>349.73</v>
      </c>
      <c r="AA19" s="223">
        <f t="shared" si="4"/>
        <v>4</v>
      </c>
      <c r="AB19" s="49" t="str">
        <f t="shared" si="5"/>
        <v>I.</v>
      </c>
      <c r="AC19" s="49" t="str">
        <f t="shared" si="6"/>
        <v>I.</v>
      </c>
    </row>
    <row r="20" spans="1:29" ht="15" x14ac:dyDescent="0.25">
      <c r="A20" s="224" t="s">
        <v>237</v>
      </c>
      <c r="B20" s="224" t="s">
        <v>232</v>
      </c>
      <c r="C20" s="26">
        <v>11</v>
      </c>
      <c r="D20" s="26">
        <v>4</v>
      </c>
      <c r="E20" s="26"/>
      <c r="F20" s="26"/>
      <c r="G20" s="26"/>
      <c r="H20" s="26"/>
      <c r="I20" s="26"/>
      <c r="J20" s="225">
        <f t="shared" si="0"/>
        <v>146</v>
      </c>
      <c r="K20" s="26">
        <v>11</v>
      </c>
      <c r="L20" s="26">
        <v>1</v>
      </c>
      <c r="M20" s="26">
        <v>1</v>
      </c>
      <c r="N20" s="26">
        <v>2</v>
      </c>
      <c r="O20" s="26"/>
      <c r="P20" s="26"/>
      <c r="Q20" s="26"/>
      <c r="R20" s="26"/>
      <c r="S20" s="26"/>
      <c r="T20" s="26"/>
      <c r="U20" s="26"/>
      <c r="V20" s="226">
        <f t="shared" si="1"/>
        <v>141</v>
      </c>
      <c r="W20" s="26">
        <v>80</v>
      </c>
      <c r="X20" s="227">
        <v>18.13</v>
      </c>
      <c r="Y20" s="221">
        <f t="shared" si="2"/>
        <v>61.870000000000005</v>
      </c>
      <c r="Z20" s="222">
        <f t="shared" si="3"/>
        <v>348.87</v>
      </c>
      <c r="AA20" s="223">
        <f t="shared" si="4"/>
        <v>5</v>
      </c>
      <c r="AB20" s="49" t="str">
        <f t="shared" si="5"/>
        <v>M</v>
      </c>
      <c r="AC20" s="49" t="str">
        <f t="shared" si="6"/>
        <v>M</v>
      </c>
    </row>
    <row r="21" spans="1:29" ht="15" x14ac:dyDescent="0.25">
      <c r="A21" s="224" t="s">
        <v>325</v>
      </c>
      <c r="B21" s="224" t="s">
        <v>326</v>
      </c>
      <c r="C21" s="26">
        <v>9</v>
      </c>
      <c r="D21" s="26">
        <v>6</v>
      </c>
      <c r="E21" s="26"/>
      <c r="F21" s="26"/>
      <c r="G21" s="26"/>
      <c r="H21" s="26"/>
      <c r="I21" s="26"/>
      <c r="J21" s="233">
        <f t="shared" si="0"/>
        <v>144</v>
      </c>
      <c r="K21" s="26">
        <v>5</v>
      </c>
      <c r="L21" s="26">
        <v>4</v>
      </c>
      <c r="M21" s="26">
        <v>5</v>
      </c>
      <c r="N21" s="26">
        <v>1</v>
      </c>
      <c r="O21" s="26"/>
      <c r="P21" s="26"/>
      <c r="Q21" s="26"/>
      <c r="R21" s="26"/>
      <c r="S21" s="26"/>
      <c r="T21" s="26"/>
      <c r="U21" s="26"/>
      <c r="V21" s="234">
        <f t="shared" si="1"/>
        <v>133</v>
      </c>
      <c r="W21" s="26">
        <v>86</v>
      </c>
      <c r="X21" s="227">
        <v>16.559999999999999</v>
      </c>
      <c r="Y21" s="235">
        <f t="shared" si="2"/>
        <v>69.44</v>
      </c>
      <c r="Z21" s="236">
        <f t="shared" si="3"/>
        <v>346.44</v>
      </c>
      <c r="AA21" s="237">
        <f t="shared" si="4"/>
        <v>6</v>
      </c>
      <c r="AB21" s="49" t="str">
        <f t="shared" si="5"/>
        <v>I.</v>
      </c>
      <c r="AC21" s="49" t="str">
        <f t="shared" si="6"/>
        <v>I.</v>
      </c>
    </row>
    <row r="22" spans="1:29" ht="15" x14ac:dyDescent="0.25">
      <c r="A22" s="232" t="s">
        <v>215</v>
      </c>
      <c r="B22" s="232" t="s">
        <v>195</v>
      </c>
      <c r="C22" s="26">
        <v>12</v>
      </c>
      <c r="D22" s="26">
        <v>3</v>
      </c>
      <c r="E22" s="26"/>
      <c r="F22" s="26"/>
      <c r="G22" s="26"/>
      <c r="H22" s="26"/>
      <c r="I22" s="26"/>
      <c r="J22" s="225">
        <f t="shared" si="0"/>
        <v>147</v>
      </c>
      <c r="K22" s="26">
        <v>1</v>
      </c>
      <c r="L22" s="26">
        <v>10</v>
      </c>
      <c r="M22" s="26">
        <v>3</v>
      </c>
      <c r="N22" s="26">
        <v>1</v>
      </c>
      <c r="O22" s="26"/>
      <c r="P22" s="26"/>
      <c r="Q22" s="26"/>
      <c r="R22" s="26"/>
      <c r="S22" s="26"/>
      <c r="T22" s="26"/>
      <c r="U22" s="26"/>
      <c r="V22" s="226">
        <f t="shared" si="1"/>
        <v>131</v>
      </c>
      <c r="W22" s="26">
        <v>81</v>
      </c>
      <c r="X22" s="227">
        <v>12.84</v>
      </c>
      <c r="Y22" s="221">
        <f t="shared" si="2"/>
        <v>68.16</v>
      </c>
      <c r="Z22" s="222">
        <f t="shared" si="3"/>
        <v>346.15999999999997</v>
      </c>
      <c r="AA22" s="223">
        <f t="shared" si="4"/>
        <v>7</v>
      </c>
      <c r="AB22" s="49" t="str">
        <f t="shared" si="5"/>
        <v>M</v>
      </c>
      <c r="AC22" s="49" t="str">
        <f t="shared" si="6"/>
        <v>I.</v>
      </c>
    </row>
    <row r="23" spans="1:29" ht="15" x14ac:dyDescent="0.25">
      <c r="A23" s="232" t="s">
        <v>118</v>
      </c>
      <c r="B23" s="232" t="s">
        <v>119</v>
      </c>
      <c r="C23" s="26">
        <v>12</v>
      </c>
      <c r="D23" s="26">
        <v>3</v>
      </c>
      <c r="E23" s="26"/>
      <c r="F23" s="26"/>
      <c r="G23" s="26"/>
      <c r="H23" s="26"/>
      <c r="I23" s="26"/>
      <c r="J23" s="225">
        <f t="shared" si="0"/>
        <v>147</v>
      </c>
      <c r="K23" s="26">
        <v>6</v>
      </c>
      <c r="L23" s="26">
        <v>8</v>
      </c>
      <c r="M23" s="26">
        <v>1</v>
      </c>
      <c r="N23" s="26"/>
      <c r="O23" s="26"/>
      <c r="P23" s="26"/>
      <c r="Q23" s="26"/>
      <c r="R23" s="26"/>
      <c r="S23" s="26"/>
      <c r="T23" s="26"/>
      <c r="U23" s="26"/>
      <c r="V23" s="226">
        <f t="shared" si="1"/>
        <v>140</v>
      </c>
      <c r="W23" s="26">
        <v>67</v>
      </c>
      <c r="X23" s="227">
        <v>11.93</v>
      </c>
      <c r="Y23" s="221">
        <f t="shared" si="2"/>
        <v>55.07</v>
      </c>
      <c r="Z23" s="222">
        <f t="shared" si="3"/>
        <v>342.07</v>
      </c>
      <c r="AA23" s="223">
        <f t="shared" si="4"/>
        <v>8</v>
      </c>
      <c r="AB23" s="49" t="str">
        <f t="shared" si="5"/>
        <v>M</v>
      </c>
      <c r="AC23" s="49" t="str">
        <f t="shared" si="6"/>
        <v>M</v>
      </c>
    </row>
    <row r="24" spans="1:29" ht="15" x14ac:dyDescent="0.25">
      <c r="A24" s="224" t="s">
        <v>97</v>
      </c>
      <c r="B24" s="224" t="s">
        <v>98</v>
      </c>
      <c r="C24" s="26">
        <v>9</v>
      </c>
      <c r="D24" s="26">
        <v>6</v>
      </c>
      <c r="E24" s="26"/>
      <c r="F24" s="26"/>
      <c r="G24" s="26"/>
      <c r="H24" s="26"/>
      <c r="I24" s="26"/>
      <c r="J24" s="225">
        <f t="shared" si="0"/>
        <v>144</v>
      </c>
      <c r="K24" s="26">
        <v>6</v>
      </c>
      <c r="L24" s="26">
        <v>7</v>
      </c>
      <c r="M24" s="26">
        <v>2</v>
      </c>
      <c r="N24" s="26"/>
      <c r="O24" s="26"/>
      <c r="P24" s="26"/>
      <c r="Q24" s="26"/>
      <c r="R24" s="26"/>
      <c r="S24" s="26"/>
      <c r="T24" s="26"/>
      <c r="U24" s="26"/>
      <c r="V24" s="226">
        <f t="shared" si="1"/>
        <v>139</v>
      </c>
      <c r="W24" s="26">
        <v>73</v>
      </c>
      <c r="X24" s="227">
        <v>18.22</v>
      </c>
      <c r="Y24" s="221">
        <f t="shared" si="2"/>
        <v>54.78</v>
      </c>
      <c r="Z24" s="222">
        <f t="shared" si="3"/>
        <v>337.78</v>
      </c>
      <c r="AA24" s="223">
        <f t="shared" si="4"/>
        <v>9</v>
      </c>
      <c r="AB24" s="49" t="str">
        <f t="shared" si="5"/>
        <v>I.</v>
      </c>
      <c r="AC24" s="49" t="str">
        <f t="shared" si="6"/>
        <v>M</v>
      </c>
    </row>
    <row r="25" spans="1:29" ht="15" x14ac:dyDescent="0.25">
      <c r="A25" s="224" t="s">
        <v>235</v>
      </c>
      <c r="B25" s="224" t="s">
        <v>236</v>
      </c>
      <c r="C25" s="26">
        <v>13</v>
      </c>
      <c r="D25" s="26">
        <v>2</v>
      </c>
      <c r="E25" s="26"/>
      <c r="F25" s="26"/>
      <c r="G25" s="26"/>
      <c r="H25" s="26"/>
      <c r="I25" s="26"/>
      <c r="J25" s="225">
        <f t="shared" si="0"/>
        <v>148</v>
      </c>
      <c r="K25" s="26">
        <v>4</v>
      </c>
      <c r="L25" s="26">
        <v>8</v>
      </c>
      <c r="M25" s="26">
        <v>2</v>
      </c>
      <c r="N25" s="26">
        <v>1</v>
      </c>
      <c r="O25" s="26"/>
      <c r="P25" s="26"/>
      <c r="Q25" s="26"/>
      <c r="R25" s="26"/>
      <c r="S25" s="26"/>
      <c r="T25" s="26"/>
      <c r="U25" s="26"/>
      <c r="V25" s="226">
        <f t="shared" si="1"/>
        <v>135</v>
      </c>
      <c r="W25" s="26">
        <v>70</v>
      </c>
      <c r="X25" s="231">
        <v>15.53</v>
      </c>
      <c r="Y25" s="221">
        <f t="shared" si="2"/>
        <v>54.47</v>
      </c>
      <c r="Z25" s="222">
        <f t="shared" si="3"/>
        <v>337.47</v>
      </c>
      <c r="AA25" s="223">
        <f t="shared" si="4"/>
        <v>10</v>
      </c>
      <c r="AB25" s="49" t="str">
        <f t="shared" si="5"/>
        <v>M</v>
      </c>
      <c r="AC25" s="49" t="str">
        <f t="shared" si="6"/>
        <v>I.</v>
      </c>
    </row>
    <row r="26" spans="1:29" ht="15" x14ac:dyDescent="0.25">
      <c r="A26" s="224" t="s">
        <v>251</v>
      </c>
      <c r="B26" s="224" t="s">
        <v>234</v>
      </c>
      <c r="C26" s="26">
        <v>10</v>
      </c>
      <c r="D26" s="26">
        <v>5</v>
      </c>
      <c r="E26" s="26"/>
      <c r="F26" s="26"/>
      <c r="G26" s="26"/>
      <c r="H26" s="26"/>
      <c r="I26" s="26"/>
      <c r="J26" s="225">
        <f t="shared" si="0"/>
        <v>145</v>
      </c>
      <c r="K26" s="26">
        <v>6</v>
      </c>
      <c r="L26" s="26">
        <v>5</v>
      </c>
      <c r="M26" s="26">
        <v>3</v>
      </c>
      <c r="N26" s="26">
        <v>1</v>
      </c>
      <c r="O26" s="26"/>
      <c r="P26" s="26"/>
      <c r="Q26" s="26"/>
      <c r="R26" s="26"/>
      <c r="S26" s="26"/>
      <c r="T26" s="26"/>
      <c r="U26" s="26"/>
      <c r="V26" s="226">
        <f t="shared" si="1"/>
        <v>136</v>
      </c>
      <c r="W26" s="26">
        <v>69</v>
      </c>
      <c r="X26" s="227">
        <v>13.95</v>
      </c>
      <c r="Y26" s="221">
        <f t="shared" si="2"/>
        <v>55.05</v>
      </c>
      <c r="Z26" s="222">
        <f t="shared" si="3"/>
        <v>336.05</v>
      </c>
      <c r="AA26" s="223">
        <f t="shared" si="4"/>
        <v>11</v>
      </c>
      <c r="AB26" s="49" t="str">
        <f t="shared" si="5"/>
        <v>I.</v>
      </c>
      <c r="AC26" s="49" t="str">
        <f t="shared" si="6"/>
        <v>I.</v>
      </c>
    </row>
    <row r="27" spans="1:29" ht="15" x14ac:dyDescent="0.25">
      <c r="A27" s="232" t="s">
        <v>120</v>
      </c>
      <c r="B27" s="232" t="s">
        <v>121</v>
      </c>
      <c r="C27" s="26">
        <v>12</v>
      </c>
      <c r="D27" s="26">
        <v>3</v>
      </c>
      <c r="E27" s="26"/>
      <c r="F27" s="26"/>
      <c r="G27" s="26"/>
      <c r="H27" s="26"/>
      <c r="I27" s="26"/>
      <c r="J27" s="225">
        <f t="shared" si="0"/>
        <v>147</v>
      </c>
      <c r="K27" s="26">
        <v>4</v>
      </c>
      <c r="L27" s="26">
        <v>4</v>
      </c>
      <c r="M27" s="26">
        <v>6</v>
      </c>
      <c r="N27" s="26">
        <v>1</v>
      </c>
      <c r="O27" s="26"/>
      <c r="P27" s="26"/>
      <c r="Q27" s="26"/>
      <c r="R27" s="26"/>
      <c r="S27" s="26"/>
      <c r="T27" s="26"/>
      <c r="U27" s="26"/>
      <c r="V27" s="226">
        <f t="shared" si="1"/>
        <v>131</v>
      </c>
      <c r="W27" s="26">
        <v>64</v>
      </c>
      <c r="X27" s="227">
        <v>8.64</v>
      </c>
      <c r="Y27" s="221">
        <f t="shared" si="2"/>
        <v>55.36</v>
      </c>
      <c r="Z27" s="222">
        <f t="shared" si="3"/>
        <v>333.36</v>
      </c>
      <c r="AA27" s="223">
        <f t="shared" si="4"/>
        <v>12</v>
      </c>
      <c r="AB27" s="49" t="str">
        <f t="shared" si="5"/>
        <v>M</v>
      </c>
      <c r="AC27" s="49" t="str">
        <f t="shared" si="6"/>
        <v>I.</v>
      </c>
    </row>
    <row r="28" spans="1:29" ht="15" x14ac:dyDescent="0.25">
      <c r="A28" s="232" t="s">
        <v>209</v>
      </c>
      <c r="B28" s="232" t="s">
        <v>195</v>
      </c>
      <c r="C28" s="26">
        <v>7</v>
      </c>
      <c r="D28" s="26">
        <v>8</v>
      </c>
      <c r="E28" s="26"/>
      <c r="F28" s="26"/>
      <c r="G28" s="26"/>
      <c r="H28" s="26"/>
      <c r="I28" s="26"/>
      <c r="J28" s="225">
        <f t="shared" si="0"/>
        <v>142</v>
      </c>
      <c r="K28" s="26">
        <v>3</v>
      </c>
      <c r="L28" s="26">
        <v>5</v>
      </c>
      <c r="M28" s="26">
        <v>4</v>
      </c>
      <c r="N28" s="26">
        <v>2</v>
      </c>
      <c r="O28" s="26">
        <v>1</v>
      </c>
      <c r="P28" s="26"/>
      <c r="Q28" s="26"/>
      <c r="R28" s="26"/>
      <c r="S28" s="26"/>
      <c r="T28" s="26"/>
      <c r="U28" s="26"/>
      <c r="V28" s="226">
        <f t="shared" si="1"/>
        <v>127</v>
      </c>
      <c r="W28" s="26">
        <v>85</v>
      </c>
      <c r="X28" s="227">
        <v>21.65</v>
      </c>
      <c r="Y28" s="221">
        <f t="shared" si="2"/>
        <v>63.35</v>
      </c>
      <c r="Z28" s="222">
        <f t="shared" si="3"/>
        <v>332.35</v>
      </c>
      <c r="AA28" s="223">
        <f t="shared" si="4"/>
        <v>13</v>
      </c>
      <c r="AB28" s="49" t="str">
        <f t="shared" si="5"/>
        <v>I.</v>
      </c>
      <c r="AC28" s="49" t="str">
        <f t="shared" si="6"/>
        <v>II.</v>
      </c>
    </row>
    <row r="29" spans="1:29" ht="15" x14ac:dyDescent="0.25">
      <c r="A29" s="224" t="s">
        <v>390</v>
      </c>
      <c r="B29" s="224" t="s">
        <v>391</v>
      </c>
      <c r="C29" s="26">
        <v>11</v>
      </c>
      <c r="D29" s="26">
        <v>4</v>
      </c>
      <c r="E29" s="158"/>
      <c r="F29" s="158"/>
      <c r="G29" s="158"/>
      <c r="H29" s="158"/>
      <c r="I29" s="158"/>
      <c r="J29" s="225">
        <f t="shared" si="0"/>
        <v>146</v>
      </c>
      <c r="K29" s="26">
        <v>6</v>
      </c>
      <c r="L29" s="26">
        <v>5</v>
      </c>
      <c r="M29" s="26">
        <v>3</v>
      </c>
      <c r="N29" s="26">
        <v>1</v>
      </c>
      <c r="O29" s="26"/>
      <c r="P29" s="26"/>
      <c r="Q29" s="26"/>
      <c r="R29" s="26"/>
      <c r="S29" s="26"/>
      <c r="T29" s="26"/>
      <c r="U29" s="26"/>
      <c r="V29" s="226">
        <f t="shared" si="1"/>
        <v>136</v>
      </c>
      <c r="W29" s="26">
        <v>72</v>
      </c>
      <c r="X29" s="231">
        <v>22.35</v>
      </c>
      <c r="Y29" s="221">
        <f t="shared" si="2"/>
        <v>49.65</v>
      </c>
      <c r="Z29" s="222">
        <f t="shared" si="3"/>
        <v>331.65</v>
      </c>
      <c r="AA29" s="223">
        <f t="shared" si="4"/>
        <v>14</v>
      </c>
      <c r="AB29" s="49" t="str">
        <f t="shared" si="5"/>
        <v>M</v>
      </c>
      <c r="AC29" s="49" t="str">
        <f t="shared" si="6"/>
        <v>I.</v>
      </c>
    </row>
    <row r="30" spans="1:29" ht="15" x14ac:dyDescent="0.25">
      <c r="A30" s="217" t="s">
        <v>273</v>
      </c>
      <c r="B30" s="217" t="s">
        <v>274</v>
      </c>
      <c r="C30" s="76">
        <v>8</v>
      </c>
      <c r="D30" s="76">
        <v>7</v>
      </c>
      <c r="E30" s="76"/>
      <c r="F30" s="76"/>
      <c r="G30" s="76"/>
      <c r="H30" s="76"/>
      <c r="I30" s="76"/>
      <c r="J30" s="218">
        <f t="shared" si="0"/>
        <v>143</v>
      </c>
      <c r="K30" s="76">
        <v>6</v>
      </c>
      <c r="L30" s="76">
        <v>5</v>
      </c>
      <c r="M30" s="76">
        <v>1</v>
      </c>
      <c r="N30" s="76">
        <v>3</v>
      </c>
      <c r="O30" s="76"/>
      <c r="P30" s="76"/>
      <c r="Q30" s="76"/>
      <c r="R30" s="76"/>
      <c r="S30" s="76"/>
      <c r="T30" s="76"/>
      <c r="U30" s="76"/>
      <c r="V30" s="226">
        <f t="shared" si="1"/>
        <v>134</v>
      </c>
      <c r="W30" s="26">
        <f>10+9+8+8+8+8+7+7+4+1</f>
        <v>70</v>
      </c>
      <c r="X30" s="227">
        <v>15.52</v>
      </c>
      <c r="Y30" s="221">
        <f t="shared" si="2"/>
        <v>54.480000000000004</v>
      </c>
      <c r="Z30" s="222">
        <f t="shared" si="3"/>
        <v>331.48</v>
      </c>
      <c r="AA30" s="223">
        <f t="shared" si="4"/>
        <v>15</v>
      </c>
      <c r="AB30" s="49" t="str">
        <f t="shared" si="5"/>
        <v>I.</v>
      </c>
      <c r="AC30" s="49" t="str">
        <f t="shared" si="6"/>
        <v>I.</v>
      </c>
    </row>
    <row r="31" spans="1:29" ht="15" x14ac:dyDescent="0.25">
      <c r="A31" s="232" t="s">
        <v>203</v>
      </c>
      <c r="B31" s="232" t="s">
        <v>195</v>
      </c>
      <c r="C31" s="26">
        <v>9</v>
      </c>
      <c r="D31" s="26">
        <v>5</v>
      </c>
      <c r="E31" s="26">
        <v>1</v>
      </c>
      <c r="F31" s="26"/>
      <c r="G31" s="26"/>
      <c r="H31" s="26"/>
      <c r="I31" s="158"/>
      <c r="J31" s="225">
        <f t="shared" si="0"/>
        <v>143</v>
      </c>
      <c r="K31" s="26">
        <v>2</v>
      </c>
      <c r="L31" s="26">
        <v>8</v>
      </c>
      <c r="M31" s="26">
        <v>2</v>
      </c>
      <c r="N31" s="26">
        <v>3</v>
      </c>
      <c r="O31" s="26"/>
      <c r="P31" s="26"/>
      <c r="Q31" s="26"/>
      <c r="R31" s="158"/>
      <c r="S31" s="158"/>
      <c r="T31" s="158"/>
      <c r="U31" s="158"/>
      <c r="V31" s="226">
        <f t="shared" si="1"/>
        <v>129</v>
      </c>
      <c r="W31" s="26">
        <v>76</v>
      </c>
      <c r="X31" s="227">
        <v>16.96</v>
      </c>
      <c r="Y31" s="221">
        <f t="shared" si="2"/>
        <v>59.04</v>
      </c>
      <c r="Z31" s="222">
        <f t="shared" si="3"/>
        <v>331.04</v>
      </c>
      <c r="AA31" s="223">
        <f t="shared" si="4"/>
        <v>16</v>
      </c>
      <c r="AB31" s="49" t="str">
        <f t="shared" si="5"/>
        <v>I.</v>
      </c>
      <c r="AC31" s="49" t="str">
        <f t="shared" si="6"/>
        <v>II.</v>
      </c>
    </row>
    <row r="32" spans="1:29" ht="15" x14ac:dyDescent="0.25">
      <c r="A32" s="49" t="s">
        <v>122</v>
      </c>
      <c r="B32" s="49" t="s">
        <v>123</v>
      </c>
      <c r="C32" s="26">
        <v>11</v>
      </c>
      <c r="D32" s="26">
        <v>4</v>
      </c>
      <c r="E32" s="26"/>
      <c r="F32" s="26"/>
      <c r="G32" s="26"/>
      <c r="H32" s="26"/>
      <c r="I32" s="26"/>
      <c r="J32" s="225">
        <f t="shared" si="0"/>
        <v>146</v>
      </c>
      <c r="K32" s="26">
        <v>5</v>
      </c>
      <c r="L32" s="26">
        <v>6</v>
      </c>
      <c r="M32" s="26">
        <v>4</v>
      </c>
      <c r="N32" s="26"/>
      <c r="O32" s="26"/>
      <c r="P32" s="26"/>
      <c r="Q32" s="26"/>
      <c r="R32" s="26"/>
      <c r="S32" s="26"/>
      <c r="T32" s="26"/>
      <c r="U32" s="26"/>
      <c r="V32" s="226">
        <f t="shared" si="1"/>
        <v>136</v>
      </c>
      <c r="W32" s="26">
        <v>60</v>
      </c>
      <c r="X32" s="227">
        <v>11.91</v>
      </c>
      <c r="Y32" s="221">
        <f t="shared" si="2"/>
        <v>48.09</v>
      </c>
      <c r="Z32" s="222">
        <f t="shared" si="3"/>
        <v>330.09000000000003</v>
      </c>
      <c r="AA32" s="223">
        <f t="shared" si="4"/>
        <v>17</v>
      </c>
      <c r="AB32" s="49" t="str">
        <f t="shared" si="5"/>
        <v>M</v>
      </c>
      <c r="AC32" s="49" t="str">
        <f t="shared" si="6"/>
        <v>I.</v>
      </c>
    </row>
    <row r="33" spans="1:29" ht="15" x14ac:dyDescent="0.25">
      <c r="A33" s="224" t="s">
        <v>395</v>
      </c>
      <c r="B33" s="254" t="s">
        <v>126</v>
      </c>
      <c r="C33" s="26">
        <v>6</v>
      </c>
      <c r="D33" s="26">
        <v>6</v>
      </c>
      <c r="E33" s="26">
        <v>3</v>
      </c>
      <c r="F33" s="26"/>
      <c r="G33" s="26"/>
      <c r="H33" s="26"/>
      <c r="I33" s="26"/>
      <c r="J33" s="225">
        <f t="shared" si="0"/>
        <v>138</v>
      </c>
      <c r="K33" s="26">
        <v>2</v>
      </c>
      <c r="L33" s="26">
        <v>8</v>
      </c>
      <c r="M33" s="26">
        <v>3</v>
      </c>
      <c r="N33" s="26">
        <v>2</v>
      </c>
      <c r="O33" s="26"/>
      <c r="P33" s="26"/>
      <c r="Q33" s="26"/>
      <c r="R33" s="26"/>
      <c r="S33" s="26"/>
      <c r="T33" s="26"/>
      <c r="U33" s="26"/>
      <c r="V33" s="226">
        <f t="shared" si="1"/>
        <v>130</v>
      </c>
      <c r="W33" s="26">
        <v>74</v>
      </c>
      <c r="X33" s="227">
        <v>12.06</v>
      </c>
      <c r="Y33" s="221">
        <f t="shared" si="2"/>
        <v>61.94</v>
      </c>
      <c r="Z33" s="222">
        <f t="shared" si="3"/>
        <v>329.94</v>
      </c>
      <c r="AA33" s="223">
        <f t="shared" si="4"/>
        <v>18</v>
      </c>
      <c r="AB33" s="49" t="str">
        <f t="shared" si="5"/>
        <v>II.</v>
      </c>
      <c r="AC33" s="49" t="str">
        <f t="shared" si="6"/>
        <v>II.</v>
      </c>
    </row>
    <row r="34" spans="1:29" ht="15" x14ac:dyDescent="0.25">
      <c r="A34" s="232" t="s">
        <v>124</v>
      </c>
      <c r="B34" s="232" t="s">
        <v>119</v>
      </c>
      <c r="C34" s="26">
        <v>13</v>
      </c>
      <c r="D34" s="26"/>
      <c r="E34" s="26">
        <v>2</v>
      </c>
      <c r="F34" s="26"/>
      <c r="G34" s="26"/>
      <c r="H34" s="26"/>
      <c r="I34" s="26"/>
      <c r="J34" s="225">
        <f t="shared" si="0"/>
        <v>146</v>
      </c>
      <c r="K34" s="26">
        <v>6</v>
      </c>
      <c r="L34" s="26">
        <v>5</v>
      </c>
      <c r="M34" s="26">
        <v>4</v>
      </c>
      <c r="N34" s="26"/>
      <c r="O34" s="26"/>
      <c r="P34" s="26"/>
      <c r="Q34" s="26"/>
      <c r="R34" s="26"/>
      <c r="S34" s="26"/>
      <c r="T34" s="26"/>
      <c r="U34" s="26"/>
      <c r="V34" s="226">
        <f t="shared" si="1"/>
        <v>137</v>
      </c>
      <c r="W34" s="26">
        <v>60</v>
      </c>
      <c r="X34" s="227">
        <v>14.74</v>
      </c>
      <c r="Y34" s="221">
        <f t="shared" si="2"/>
        <v>45.26</v>
      </c>
      <c r="Z34" s="222">
        <f t="shared" si="3"/>
        <v>328.26</v>
      </c>
      <c r="AA34" s="223">
        <f t="shared" si="4"/>
        <v>19</v>
      </c>
      <c r="AB34" s="49" t="str">
        <f t="shared" si="5"/>
        <v>M</v>
      </c>
      <c r="AC34" s="49" t="str">
        <f t="shared" si="6"/>
        <v>M</v>
      </c>
    </row>
    <row r="35" spans="1:29" ht="15" x14ac:dyDescent="0.25">
      <c r="A35" s="224" t="s">
        <v>244</v>
      </c>
      <c r="B35" s="224" t="s">
        <v>232</v>
      </c>
      <c r="C35" s="26">
        <v>7</v>
      </c>
      <c r="D35" s="26">
        <v>8</v>
      </c>
      <c r="E35" s="26"/>
      <c r="F35" s="26"/>
      <c r="G35" s="26"/>
      <c r="H35" s="26"/>
      <c r="I35" s="26"/>
      <c r="J35" s="225">
        <f t="shared" si="0"/>
        <v>142</v>
      </c>
      <c r="K35" s="26">
        <v>7</v>
      </c>
      <c r="L35" s="26">
        <v>3</v>
      </c>
      <c r="M35" s="26">
        <v>4</v>
      </c>
      <c r="N35" s="26">
        <v>1</v>
      </c>
      <c r="O35" s="26"/>
      <c r="P35" s="26"/>
      <c r="Q35" s="26"/>
      <c r="R35" s="26"/>
      <c r="S35" s="26"/>
      <c r="T35" s="26"/>
      <c r="U35" s="26"/>
      <c r="V35" s="226">
        <f t="shared" si="1"/>
        <v>136</v>
      </c>
      <c r="W35" s="26">
        <v>74</v>
      </c>
      <c r="X35" s="227">
        <v>24.42</v>
      </c>
      <c r="Y35" s="221">
        <f t="shared" si="2"/>
        <v>49.58</v>
      </c>
      <c r="Z35" s="222">
        <f t="shared" si="3"/>
        <v>327.58</v>
      </c>
      <c r="AA35" s="223">
        <f t="shared" si="4"/>
        <v>20</v>
      </c>
      <c r="AB35" s="49" t="str">
        <f t="shared" si="5"/>
        <v>I.</v>
      </c>
      <c r="AC35" s="49" t="str">
        <f t="shared" si="6"/>
        <v>I.</v>
      </c>
    </row>
    <row r="36" spans="1:29" ht="15" x14ac:dyDescent="0.25">
      <c r="A36" s="217" t="s">
        <v>275</v>
      </c>
      <c r="B36" s="217" t="s">
        <v>276</v>
      </c>
      <c r="C36" s="76">
        <v>9</v>
      </c>
      <c r="D36" s="76">
        <v>5</v>
      </c>
      <c r="E36" s="76">
        <v>1</v>
      </c>
      <c r="F36" s="76"/>
      <c r="G36" s="76"/>
      <c r="H36" s="76"/>
      <c r="I36" s="76"/>
      <c r="J36" s="218">
        <f t="shared" si="0"/>
        <v>143</v>
      </c>
      <c r="K36" s="76">
        <v>4</v>
      </c>
      <c r="L36" s="76">
        <v>7</v>
      </c>
      <c r="M36" s="76">
        <v>1</v>
      </c>
      <c r="N36" s="76">
        <v>1</v>
      </c>
      <c r="O36" s="76">
        <v>1</v>
      </c>
      <c r="P36" s="76">
        <v>1</v>
      </c>
      <c r="Q36" s="76"/>
      <c r="R36" s="76"/>
      <c r="S36" s="76"/>
      <c r="T36" s="76"/>
      <c r="U36" s="76"/>
      <c r="V36" s="226">
        <f t="shared" si="1"/>
        <v>129</v>
      </c>
      <c r="W36" s="76">
        <f>9+9+9+9+8+8+8+8+7+5</f>
        <v>80</v>
      </c>
      <c r="X36" s="220">
        <v>24.8</v>
      </c>
      <c r="Y36" s="221">
        <f t="shared" si="2"/>
        <v>55.2</v>
      </c>
      <c r="Z36" s="222">
        <f t="shared" si="3"/>
        <v>327.2</v>
      </c>
      <c r="AA36" s="223">
        <f t="shared" si="4"/>
        <v>21</v>
      </c>
      <c r="AB36" s="49" t="str">
        <f t="shared" si="5"/>
        <v>I.</v>
      </c>
      <c r="AC36" s="49" t="str">
        <f t="shared" si="6"/>
        <v>II.</v>
      </c>
    </row>
    <row r="37" spans="1:29" ht="15" x14ac:dyDescent="0.25">
      <c r="A37" s="49" t="s">
        <v>125</v>
      </c>
      <c r="B37" s="257" t="s">
        <v>126</v>
      </c>
      <c r="C37" s="26">
        <v>10</v>
      </c>
      <c r="D37" s="26">
        <v>5</v>
      </c>
      <c r="E37" s="26"/>
      <c r="F37" s="26"/>
      <c r="G37" s="26"/>
      <c r="H37" s="26"/>
      <c r="I37" s="26"/>
      <c r="J37" s="225">
        <f t="shared" si="0"/>
        <v>145</v>
      </c>
      <c r="K37" s="26">
        <v>3</v>
      </c>
      <c r="L37" s="26">
        <v>4</v>
      </c>
      <c r="M37" s="26">
        <v>4</v>
      </c>
      <c r="N37" s="26">
        <v>2</v>
      </c>
      <c r="O37" s="26">
        <v>1</v>
      </c>
      <c r="P37" s="26">
        <v>1</v>
      </c>
      <c r="Q37" s="26"/>
      <c r="R37" s="26"/>
      <c r="S37" s="26"/>
      <c r="T37" s="26"/>
      <c r="U37" s="26"/>
      <c r="V37" s="226">
        <f t="shared" si="1"/>
        <v>123</v>
      </c>
      <c r="W37" s="26">
        <v>72</v>
      </c>
      <c r="X37" s="227">
        <v>12.96</v>
      </c>
      <c r="Y37" s="221">
        <f t="shared" si="2"/>
        <v>59.04</v>
      </c>
      <c r="Z37" s="222">
        <f t="shared" si="3"/>
        <v>327.04000000000002</v>
      </c>
      <c r="AA37" s="223">
        <f t="shared" si="4"/>
        <v>22</v>
      </c>
      <c r="AB37" s="49" t="str">
        <f t="shared" si="5"/>
        <v>I.</v>
      </c>
      <c r="AC37" s="49" t="str">
        <f t="shared" si="6"/>
        <v>III.</v>
      </c>
    </row>
    <row r="38" spans="1:29" ht="15" x14ac:dyDescent="0.25">
      <c r="A38" s="232" t="s">
        <v>208</v>
      </c>
      <c r="B38" s="232" t="s">
        <v>195</v>
      </c>
      <c r="C38" s="26">
        <v>8</v>
      </c>
      <c r="D38" s="26">
        <v>5</v>
      </c>
      <c r="E38" s="26">
        <v>2</v>
      </c>
      <c r="F38" s="26"/>
      <c r="G38" s="26"/>
      <c r="H38" s="26"/>
      <c r="I38" s="26"/>
      <c r="J38" s="225">
        <f t="shared" si="0"/>
        <v>141</v>
      </c>
      <c r="K38" s="26">
        <v>3</v>
      </c>
      <c r="L38" s="26">
        <v>9</v>
      </c>
      <c r="M38" s="26">
        <v>2</v>
      </c>
      <c r="N38" s="26"/>
      <c r="O38" s="26">
        <v>1</v>
      </c>
      <c r="P38" s="26"/>
      <c r="Q38" s="26"/>
      <c r="R38" s="26"/>
      <c r="S38" s="26"/>
      <c r="T38" s="26"/>
      <c r="U38" s="26"/>
      <c r="V38" s="226">
        <f t="shared" si="1"/>
        <v>133</v>
      </c>
      <c r="W38" s="26">
        <v>66</v>
      </c>
      <c r="X38" s="227">
        <v>13.43</v>
      </c>
      <c r="Y38" s="221">
        <f t="shared" si="2"/>
        <v>52.57</v>
      </c>
      <c r="Z38" s="222">
        <f t="shared" si="3"/>
        <v>326.57</v>
      </c>
      <c r="AA38" s="223">
        <f t="shared" si="4"/>
        <v>23</v>
      </c>
      <c r="AB38" s="49" t="str">
        <f t="shared" si="5"/>
        <v>I.</v>
      </c>
      <c r="AC38" s="49" t="str">
        <f t="shared" si="6"/>
        <v>I.</v>
      </c>
    </row>
    <row r="39" spans="1:29" ht="15" x14ac:dyDescent="0.25">
      <c r="A39" s="224" t="s">
        <v>327</v>
      </c>
      <c r="B39" s="224" t="s">
        <v>324</v>
      </c>
      <c r="C39" s="26">
        <v>10</v>
      </c>
      <c r="D39" s="26">
        <v>4</v>
      </c>
      <c r="E39" s="26">
        <v>1</v>
      </c>
      <c r="F39" s="26"/>
      <c r="G39" s="26"/>
      <c r="H39" s="26"/>
      <c r="I39" s="26"/>
      <c r="J39" s="233">
        <f t="shared" si="0"/>
        <v>144</v>
      </c>
      <c r="K39" s="26">
        <v>4</v>
      </c>
      <c r="L39" s="26">
        <v>4</v>
      </c>
      <c r="M39" s="26">
        <v>5</v>
      </c>
      <c r="N39" s="26">
        <v>2</v>
      </c>
      <c r="O39" s="26"/>
      <c r="P39" s="26"/>
      <c r="Q39" s="26"/>
      <c r="R39" s="26"/>
      <c r="S39" s="26"/>
      <c r="T39" s="26"/>
      <c r="U39" s="26"/>
      <c r="V39" s="234">
        <f t="shared" si="1"/>
        <v>130</v>
      </c>
      <c r="W39" s="26">
        <v>66</v>
      </c>
      <c r="X39" s="231">
        <v>14.51</v>
      </c>
      <c r="Y39" s="235">
        <f t="shared" si="2"/>
        <v>51.49</v>
      </c>
      <c r="Z39" s="236">
        <f t="shared" si="3"/>
        <v>325.49</v>
      </c>
      <c r="AA39" s="237">
        <f t="shared" si="4"/>
        <v>24</v>
      </c>
      <c r="AB39" s="49" t="str">
        <f t="shared" si="5"/>
        <v>I.</v>
      </c>
      <c r="AC39" s="49" t="str">
        <f t="shared" si="6"/>
        <v>II.</v>
      </c>
    </row>
    <row r="40" spans="1:29" ht="15" x14ac:dyDescent="0.25">
      <c r="A40" s="232" t="s">
        <v>127</v>
      </c>
      <c r="B40" s="232" t="s">
        <v>128</v>
      </c>
      <c r="C40" s="26">
        <v>8</v>
      </c>
      <c r="D40" s="26">
        <v>5</v>
      </c>
      <c r="E40" s="26">
        <v>1</v>
      </c>
      <c r="F40" s="26">
        <v>1</v>
      </c>
      <c r="G40" s="26"/>
      <c r="H40" s="26"/>
      <c r="I40" s="26"/>
      <c r="J40" s="225">
        <f t="shared" si="0"/>
        <v>140</v>
      </c>
      <c r="K40" s="26">
        <v>3</v>
      </c>
      <c r="L40" s="26">
        <v>5</v>
      </c>
      <c r="M40" s="26">
        <v>5</v>
      </c>
      <c r="N40" s="26"/>
      <c r="O40" s="26">
        <v>1</v>
      </c>
      <c r="P40" s="26"/>
      <c r="Q40" s="26">
        <v>1</v>
      </c>
      <c r="R40" s="26"/>
      <c r="S40" s="26"/>
      <c r="T40" s="26"/>
      <c r="U40" s="26"/>
      <c r="V40" s="226">
        <f t="shared" si="1"/>
        <v>125</v>
      </c>
      <c r="W40" s="26">
        <v>74</v>
      </c>
      <c r="X40" s="227">
        <v>14.24</v>
      </c>
      <c r="Y40" s="221">
        <f t="shared" si="2"/>
        <v>59.76</v>
      </c>
      <c r="Z40" s="222">
        <f t="shared" si="3"/>
        <v>324.76</v>
      </c>
      <c r="AA40" s="223">
        <f t="shared" si="4"/>
        <v>25</v>
      </c>
      <c r="AB40" s="49" t="str">
        <f t="shared" si="5"/>
        <v>I.</v>
      </c>
      <c r="AC40" s="49" t="str">
        <f t="shared" si="6"/>
        <v>II.</v>
      </c>
    </row>
    <row r="41" spans="1:29" ht="15" x14ac:dyDescent="0.25">
      <c r="A41" s="224" t="s">
        <v>99</v>
      </c>
      <c r="B41" s="224" t="s">
        <v>98</v>
      </c>
      <c r="C41" s="26">
        <v>6</v>
      </c>
      <c r="D41" s="26">
        <v>6</v>
      </c>
      <c r="E41" s="26">
        <v>2</v>
      </c>
      <c r="F41" s="26">
        <v>1</v>
      </c>
      <c r="G41" s="26"/>
      <c r="H41" s="26"/>
      <c r="I41" s="26"/>
      <c r="J41" s="225">
        <f t="shared" si="0"/>
        <v>137</v>
      </c>
      <c r="K41" s="26">
        <v>1</v>
      </c>
      <c r="L41" s="26">
        <v>6</v>
      </c>
      <c r="M41" s="26">
        <v>5</v>
      </c>
      <c r="N41" s="26">
        <v>2</v>
      </c>
      <c r="O41" s="26">
        <v>1</v>
      </c>
      <c r="P41" s="26"/>
      <c r="Q41" s="26"/>
      <c r="R41" s="26"/>
      <c r="S41" s="26"/>
      <c r="T41" s="26"/>
      <c r="U41" s="26"/>
      <c r="V41" s="226">
        <f t="shared" si="1"/>
        <v>124</v>
      </c>
      <c r="W41" s="26">
        <v>80</v>
      </c>
      <c r="X41" s="227">
        <v>16.61</v>
      </c>
      <c r="Y41" s="221">
        <f t="shared" si="2"/>
        <v>63.39</v>
      </c>
      <c r="Z41" s="222">
        <f t="shared" si="3"/>
        <v>324.39</v>
      </c>
      <c r="AA41" s="223">
        <f t="shared" si="4"/>
        <v>26</v>
      </c>
      <c r="AB41" s="49" t="str">
        <f t="shared" si="5"/>
        <v>II.</v>
      </c>
      <c r="AC41" s="49" t="str">
        <f t="shared" si="6"/>
        <v>III.</v>
      </c>
    </row>
    <row r="42" spans="1:29" ht="15" x14ac:dyDescent="0.25">
      <c r="A42" s="224" t="s">
        <v>328</v>
      </c>
      <c r="B42" s="224" t="s">
        <v>324</v>
      </c>
      <c r="C42" s="26">
        <v>13</v>
      </c>
      <c r="D42" s="26">
        <v>2</v>
      </c>
      <c r="E42" s="26"/>
      <c r="F42" s="26"/>
      <c r="G42" s="26"/>
      <c r="H42" s="26"/>
      <c r="I42" s="26"/>
      <c r="J42" s="233">
        <f t="shared" si="0"/>
        <v>148</v>
      </c>
      <c r="K42" s="26">
        <v>3</v>
      </c>
      <c r="L42" s="26">
        <v>9</v>
      </c>
      <c r="M42" s="26">
        <v>1</v>
      </c>
      <c r="N42" s="26">
        <v>2</v>
      </c>
      <c r="O42" s="26"/>
      <c r="P42" s="26"/>
      <c r="Q42" s="26"/>
      <c r="R42" s="26"/>
      <c r="S42" s="26"/>
      <c r="T42" s="26"/>
      <c r="U42" s="26"/>
      <c r="V42" s="234">
        <f t="shared" si="1"/>
        <v>133</v>
      </c>
      <c r="W42" s="26">
        <v>55</v>
      </c>
      <c r="X42" s="227">
        <v>11.63</v>
      </c>
      <c r="Y42" s="235">
        <f t="shared" si="2"/>
        <v>43.37</v>
      </c>
      <c r="Z42" s="236">
        <f t="shared" si="3"/>
        <v>324.37</v>
      </c>
      <c r="AA42" s="237">
        <f t="shared" si="4"/>
        <v>27</v>
      </c>
      <c r="AB42" s="49" t="str">
        <f t="shared" si="5"/>
        <v>M</v>
      </c>
      <c r="AC42" s="49" t="str">
        <f t="shared" si="6"/>
        <v>I.</v>
      </c>
    </row>
    <row r="43" spans="1:29" ht="15" x14ac:dyDescent="0.25">
      <c r="A43" s="224" t="s">
        <v>55</v>
      </c>
      <c r="B43" s="224" t="s">
        <v>56</v>
      </c>
      <c r="C43" s="26">
        <v>12</v>
      </c>
      <c r="D43" s="26">
        <v>2</v>
      </c>
      <c r="E43" s="26">
        <v>1</v>
      </c>
      <c r="F43" s="26"/>
      <c r="G43" s="26"/>
      <c r="H43" s="26"/>
      <c r="I43" s="26"/>
      <c r="J43" s="225">
        <f t="shared" si="0"/>
        <v>146</v>
      </c>
      <c r="K43" s="26">
        <v>4</v>
      </c>
      <c r="L43" s="26">
        <v>7</v>
      </c>
      <c r="M43" s="26">
        <v>2</v>
      </c>
      <c r="N43" s="26">
        <v>2</v>
      </c>
      <c r="O43" s="26"/>
      <c r="P43" s="26"/>
      <c r="Q43" s="26"/>
      <c r="R43" s="26"/>
      <c r="S43" s="26"/>
      <c r="T43" s="26"/>
      <c r="U43" s="26"/>
      <c r="V43" s="226">
        <f t="shared" si="1"/>
        <v>133</v>
      </c>
      <c r="W43" s="26">
        <v>71</v>
      </c>
      <c r="X43" s="227">
        <v>25.69</v>
      </c>
      <c r="Y43" s="221">
        <f t="shared" si="2"/>
        <v>45.31</v>
      </c>
      <c r="Z43" s="222">
        <f t="shared" si="3"/>
        <v>324.31</v>
      </c>
      <c r="AA43" s="223">
        <f t="shared" si="4"/>
        <v>28</v>
      </c>
      <c r="AB43" s="49" t="str">
        <f t="shared" si="5"/>
        <v>M</v>
      </c>
      <c r="AC43" s="49" t="str">
        <f t="shared" si="6"/>
        <v>I.</v>
      </c>
    </row>
    <row r="44" spans="1:29" ht="15" x14ac:dyDescent="0.25">
      <c r="A44" s="224" t="s">
        <v>57</v>
      </c>
      <c r="B44" s="224" t="s">
        <v>54</v>
      </c>
      <c r="C44" s="26">
        <v>14</v>
      </c>
      <c r="D44" s="26">
        <v>1</v>
      </c>
      <c r="E44" s="26"/>
      <c r="F44" s="26"/>
      <c r="G44" s="26"/>
      <c r="H44" s="26"/>
      <c r="I44" s="26"/>
      <c r="J44" s="225">
        <f t="shared" si="0"/>
        <v>149</v>
      </c>
      <c r="K44" s="26">
        <v>5</v>
      </c>
      <c r="L44" s="26">
        <v>6</v>
      </c>
      <c r="M44" s="26">
        <v>3</v>
      </c>
      <c r="N44" s="26">
        <v>1</v>
      </c>
      <c r="O44" s="26"/>
      <c r="P44" s="26"/>
      <c r="Q44" s="26"/>
      <c r="R44" s="26"/>
      <c r="S44" s="26"/>
      <c r="T44" s="26"/>
      <c r="U44" s="26"/>
      <c r="V44" s="226">
        <f t="shared" si="1"/>
        <v>135</v>
      </c>
      <c r="W44" s="26">
        <v>58</v>
      </c>
      <c r="X44" s="227">
        <v>17.760000000000002</v>
      </c>
      <c r="Y44" s="221">
        <f t="shared" si="2"/>
        <v>40.239999999999995</v>
      </c>
      <c r="Z44" s="222">
        <f t="shared" si="3"/>
        <v>324.24</v>
      </c>
      <c r="AA44" s="223">
        <f t="shared" si="4"/>
        <v>29</v>
      </c>
      <c r="AB44" s="49" t="str">
        <f t="shared" si="5"/>
        <v>M</v>
      </c>
      <c r="AC44" s="49" t="str">
        <f t="shared" si="6"/>
        <v>I.</v>
      </c>
    </row>
    <row r="45" spans="1:29" ht="15" x14ac:dyDescent="0.25">
      <c r="A45" s="224" t="s">
        <v>100</v>
      </c>
      <c r="B45" s="224" t="s">
        <v>101</v>
      </c>
      <c r="C45" s="26">
        <v>11</v>
      </c>
      <c r="D45" s="26">
        <v>3</v>
      </c>
      <c r="E45" s="26">
        <v>1</v>
      </c>
      <c r="F45" s="26"/>
      <c r="G45" s="26"/>
      <c r="H45" s="26"/>
      <c r="I45" s="26"/>
      <c r="J45" s="225">
        <f t="shared" si="0"/>
        <v>145</v>
      </c>
      <c r="K45" s="26">
        <v>2</v>
      </c>
      <c r="L45" s="26">
        <v>10</v>
      </c>
      <c r="M45" s="26">
        <v>2</v>
      </c>
      <c r="N45" s="26"/>
      <c r="O45" s="26"/>
      <c r="P45" s="26">
        <v>1</v>
      </c>
      <c r="Q45" s="26"/>
      <c r="R45" s="26"/>
      <c r="S45" s="26"/>
      <c r="T45" s="26"/>
      <c r="U45" s="26"/>
      <c r="V45" s="226">
        <f t="shared" si="1"/>
        <v>131</v>
      </c>
      <c r="W45" s="26">
        <v>70</v>
      </c>
      <c r="X45" s="227">
        <v>22.03</v>
      </c>
      <c r="Y45" s="221">
        <f t="shared" si="2"/>
        <v>47.97</v>
      </c>
      <c r="Z45" s="222">
        <f t="shared" si="3"/>
        <v>323.97000000000003</v>
      </c>
      <c r="AA45" s="223">
        <f t="shared" si="4"/>
        <v>30</v>
      </c>
      <c r="AB45" s="49" t="str">
        <f t="shared" si="5"/>
        <v>I.</v>
      </c>
      <c r="AC45" s="49" t="str">
        <f t="shared" si="6"/>
        <v>I.</v>
      </c>
    </row>
    <row r="46" spans="1:29" ht="15" x14ac:dyDescent="0.25">
      <c r="A46" s="224" t="s">
        <v>362</v>
      </c>
      <c r="B46" s="224" t="s">
        <v>363</v>
      </c>
      <c r="C46" s="26">
        <v>6</v>
      </c>
      <c r="D46" s="26">
        <v>8</v>
      </c>
      <c r="E46" s="26">
        <v>1</v>
      </c>
      <c r="F46" s="26"/>
      <c r="G46" s="26"/>
      <c r="H46" s="26"/>
      <c r="I46" s="158"/>
      <c r="J46" s="225">
        <f t="shared" si="0"/>
        <v>140</v>
      </c>
      <c r="K46" s="26">
        <v>2</v>
      </c>
      <c r="L46" s="26">
        <v>9</v>
      </c>
      <c r="M46" s="26">
        <v>2</v>
      </c>
      <c r="N46" s="26">
        <v>2</v>
      </c>
      <c r="O46" s="26"/>
      <c r="P46" s="26"/>
      <c r="Q46" s="26"/>
      <c r="R46" s="26"/>
      <c r="S46" s="26"/>
      <c r="T46" s="158"/>
      <c r="U46" s="158"/>
      <c r="V46" s="226">
        <f t="shared" si="1"/>
        <v>131</v>
      </c>
      <c r="W46" s="26">
        <v>72</v>
      </c>
      <c r="X46" s="227">
        <v>19.04</v>
      </c>
      <c r="Y46" s="221">
        <f t="shared" si="2"/>
        <v>52.96</v>
      </c>
      <c r="Z46" s="222">
        <f t="shared" si="3"/>
        <v>323.95999999999998</v>
      </c>
      <c r="AA46" s="223">
        <f t="shared" si="4"/>
        <v>31</v>
      </c>
      <c r="AB46" s="49" t="str">
        <f t="shared" si="5"/>
        <v>I.</v>
      </c>
      <c r="AC46" s="49" t="str">
        <f t="shared" si="6"/>
        <v>I.</v>
      </c>
    </row>
    <row r="47" spans="1:29" ht="15" x14ac:dyDescent="0.25">
      <c r="A47" s="232" t="s">
        <v>204</v>
      </c>
      <c r="B47" s="232" t="s">
        <v>195</v>
      </c>
      <c r="C47" s="26">
        <v>5</v>
      </c>
      <c r="D47" s="26">
        <v>6</v>
      </c>
      <c r="E47" s="26">
        <v>4</v>
      </c>
      <c r="F47" s="26"/>
      <c r="G47" s="26"/>
      <c r="H47" s="26"/>
      <c r="I47" s="26"/>
      <c r="J47" s="225">
        <f t="shared" si="0"/>
        <v>136</v>
      </c>
      <c r="K47" s="26">
        <v>3</v>
      </c>
      <c r="L47" s="26">
        <v>3</v>
      </c>
      <c r="M47" s="26">
        <v>5</v>
      </c>
      <c r="N47" s="26">
        <v>3</v>
      </c>
      <c r="O47" s="26"/>
      <c r="P47" s="26"/>
      <c r="Q47" s="26"/>
      <c r="R47" s="26">
        <v>1</v>
      </c>
      <c r="S47" s="26"/>
      <c r="T47" s="26"/>
      <c r="U47" s="26"/>
      <c r="V47" s="226">
        <f t="shared" si="1"/>
        <v>121</v>
      </c>
      <c r="W47" s="26">
        <v>82</v>
      </c>
      <c r="X47" s="227">
        <v>15.16</v>
      </c>
      <c r="Y47" s="221">
        <f t="shared" si="2"/>
        <v>66.84</v>
      </c>
      <c r="Z47" s="222">
        <f t="shared" si="3"/>
        <v>323.84000000000003</v>
      </c>
      <c r="AA47" s="223">
        <f t="shared" si="4"/>
        <v>32</v>
      </c>
      <c r="AB47" s="49" t="str">
        <f t="shared" si="5"/>
        <v>II.</v>
      </c>
      <c r="AC47" s="49" t="str">
        <f t="shared" si="6"/>
        <v>III.</v>
      </c>
    </row>
    <row r="48" spans="1:29" ht="15" x14ac:dyDescent="0.25">
      <c r="A48" s="232" t="s">
        <v>200</v>
      </c>
      <c r="B48" s="232" t="s">
        <v>195</v>
      </c>
      <c r="C48" s="26">
        <v>5</v>
      </c>
      <c r="D48" s="26">
        <v>8</v>
      </c>
      <c r="E48" s="26">
        <v>2</v>
      </c>
      <c r="F48" s="26"/>
      <c r="G48" s="26"/>
      <c r="H48" s="26"/>
      <c r="I48" s="158"/>
      <c r="J48" s="225">
        <f t="shared" si="0"/>
        <v>138</v>
      </c>
      <c r="K48" s="26">
        <v>6</v>
      </c>
      <c r="L48" s="26">
        <v>1</v>
      </c>
      <c r="M48" s="26">
        <v>4</v>
      </c>
      <c r="N48" s="26">
        <v>1</v>
      </c>
      <c r="O48" s="26">
        <v>1</v>
      </c>
      <c r="P48" s="26">
        <v>1</v>
      </c>
      <c r="Q48" s="26">
        <v>1</v>
      </c>
      <c r="R48" s="158"/>
      <c r="S48" s="158"/>
      <c r="T48" s="158"/>
      <c r="U48" s="158"/>
      <c r="V48" s="226">
        <f t="shared" si="1"/>
        <v>123</v>
      </c>
      <c r="W48" s="26">
        <v>78</v>
      </c>
      <c r="X48" s="227">
        <v>16.079999999999998</v>
      </c>
      <c r="Y48" s="221">
        <f t="shared" ref="Y48:Y79" si="7">SUM(W48-X48)</f>
        <v>61.92</v>
      </c>
      <c r="Z48" s="222">
        <f t="shared" si="3"/>
        <v>322.92</v>
      </c>
      <c r="AA48" s="223">
        <f t="shared" si="4"/>
        <v>33</v>
      </c>
      <c r="AB48" s="49" t="str">
        <f t="shared" si="5"/>
        <v>II.</v>
      </c>
      <c r="AC48" s="49" t="str">
        <f t="shared" si="6"/>
        <v>III.</v>
      </c>
    </row>
    <row r="49" spans="1:29" ht="15" x14ac:dyDescent="0.25">
      <c r="A49" s="232" t="s">
        <v>129</v>
      </c>
      <c r="B49" s="232" t="s">
        <v>121</v>
      </c>
      <c r="C49" s="26">
        <v>7</v>
      </c>
      <c r="D49" s="26">
        <v>7</v>
      </c>
      <c r="E49" s="26">
        <v>1</v>
      </c>
      <c r="F49" s="26"/>
      <c r="G49" s="26"/>
      <c r="H49" s="26"/>
      <c r="I49" s="26"/>
      <c r="J49" s="225">
        <f t="shared" si="0"/>
        <v>141</v>
      </c>
      <c r="K49" s="26">
        <v>6</v>
      </c>
      <c r="L49" s="26">
        <v>4</v>
      </c>
      <c r="M49" s="26">
        <v>1</v>
      </c>
      <c r="N49" s="26">
        <v>2</v>
      </c>
      <c r="O49" s="26">
        <v>2</v>
      </c>
      <c r="P49" s="26"/>
      <c r="Q49" s="26"/>
      <c r="R49" s="26"/>
      <c r="S49" s="26"/>
      <c r="T49" s="26"/>
      <c r="U49" s="26"/>
      <c r="V49" s="226">
        <f t="shared" si="1"/>
        <v>130</v>
      </c>
      <c r="W49" s="26">
        <v>65</v>
      </c>
      <c r="X49" s="227">
        <v>13.23</v>
      </c>
      <c r="Y49" s="221">
        <f t="shared" si="7"/>
        <v>51.769999999999996</v>
      </c>
      <c r="Z49" s="222">
        <f t="shared" si="3"/>
        <v>322.77</v>
      </c>
      <c r="AA49" s="223">
        <f t="shared" si="4"/>
        <v>34</v>
      </c>
      <c r="AB49" s="49" t="str">
        <f t="shared" si="5"/>
        <v>I.</v>
      </c>
      <c r="AC49" s="49" t="str">
        <f t="shared" si="6"/>
        <v>II.</v>
      </c>
    </row>
    <row r="50" spans="1:29" ht="15" x14ac:dyDescent="0.25">
      <c r="A50" s="217" t="s">
        <v>277</v>
      </c>
      <c r="B50" s="217" t="s">
        <v>278</v>
      </c>
      <c r="C50" s="76">
        <v>10</v>
      </c>
      <c r="D50" s="76">
        <v>5</v>
      </c>
      <c r="E50" s="76"/>
      <c r="F50" s="76"/>
      <c r="G50" s="76"/>
      <c r="H50" s="76"/>
      <c r="I50" s="76"/>
      <c r="J50" s="218">
        <f t="shared" si="0"/>
        <v>145</v>
      </c>
      <c r="K50" s="76">
        <v>2</v>
      </c>
      <c r="L50" s="76">
        <v>5</v>
      </c>
      <c r="M50" s="76">
        <v>3</v>
      </c>
      <c r="N50" s="76">
        <v>2</v>
      </c>
      <c r="O50" s="76">
        <v>2</v>
      </c>
      <c r="P50" s="76">
        <v>1</v>
      </c>
      <c r="Q50" s="76"/>
      <c r="R50" s="76"/>
      <c r="S50" s="76"/>
      <c r="T50" s="76"/>
      <c r="U50" s="76"/>
      <c r="V50" s="226">
        <f t="shared" si="1"/>
        <v>120</v>
      </c>
      <c r="W50" s="26">
        <f>10+9+8+8+8+7+6+6+6+6</f>
        <v>74</v>
      </c>
      <c r="X50" s="227">
        <v>17.3</v>
      </c>
      <c r="Y50" s="221">
        <f t="shared" si="7"/>
        <v>56.7</v>
      </c>
      <c r="Z50" s="222">
        <f t="shared" si="3"/>
        <v>321.7</v>
      </c>
      <c r="AA50" s="223">
        <f t="shared" si="4"/>
        <v>35</v>
      </c>
      <c r="AB50" s="49" t="str">
        <f t="shared" si="5"/>
        <v>I.</v>
      </c>
      <c r="AC50" s="49" t="str">
        <f t="shared" si="6"/>
        <v>III.</v>
      </c>
    </row>
    <row r="51" spans="1:29" ht="15" x14ac:dyDescent="0.25">
      <c r="A51" s="224" t="s">
        <v>102</v>
      </c>
      <c r="B51" s="224" t="s">
        <v>98</v>
      </c>
      <c r="C51" s="26">
        <v>10</v>
      </c>
      <c r="D51" s="26">
        <v>5</v>
      </c>
      <c r="E51" s="26"/>
      <c r="F51" s="26"/>
      <c r="G51" s="26"/>
      <c r="H51" s="26"/>
      <c r="I51" s="26"/>
      <c r="J51" s="225">
        <f t="shared" si="0"/>
        <v>145</v>
      </c>
      <c r="K51" s="26">
        <v>3</v>
      </c>
      <c r="L51" s="26">
        <v>4</v>
      </c>
      <c r="M51" s="26">
        <v>3</v>
      </c>
      <c r="N51" s="26">
        <v>2</v>
      </c>
      <c r="O51" s="26">
        <v>2</v>
      </c>
      <c r="P51" s="26">
        <v>1</v>
      </c>
      <c r="Q51" s="26"/>
      <c r="R51" s="26"/>
      <c r="S51" s="26"/>
      <c r="T51" s="26"/>
      <c r="U51" s="26"/>
      <c r="V51" s="226">
        <f t="shared" si="1"/>
        <v>121</v>
      </c>
      <c r="W51" s="26">
        <v>74</v>
      </c>
      <c r="X51" s="227">
        <v>18.64</v>
      </c>
      <c r="Y51" s="221">
        <f t="shared" si="7"/>
        <v>55.36</v>
      </c>
      <c r="Z51" s="222">
        <f t="shared" si="3"/>
        <v>321.36</v>
      </c>
      <c r="AA51" s="223">
        <f t="shared" si="4"/>
        <v>36</v>
      </c>
      <c r="AB51" s="49" t="str">
        <f t="shared" si="5"/>
        <v>I.</v>
      </c>
      <c r="AC51" s="49" t="str">
        <f t="shared" si="6"/>
        <v>III.</v>
      </c>
    </row>
    <row r="52" spans="1:29" ht="15" x14ac:dyDescent="0.25">
      <c r="A52" s="224" t="s">
        <v>103</v>
      </c>
      <c r="B52" s="224" t="s">
        <v>98</v>
      </c>
      <c r="C52" s="26">
        <v>6</v>
      </c>
      <c r="D52" s="26">
        <v>7</v>
      </c>
      <c r="E52" s="26">
        <v>2</v>
      </c>
      <c r="F52" s="26"/>
      <c r="G52" s="26"/>
      <c r="H52" s="26"/>
      <c r="I52" s="26"/>
      <c r="J52" s="225">
        <f t="shared" si="0"/>
        <v>139</v>
      </c>
      <c r="K52" s="26">
        <v>2</v>
      </c>
      <c r="L52" s="26">
        <v>6</v>
      </c>
      <c r="M52" s="26">
        <v>5</v>
      </c>
      <c r="N52" s="26">
        <v>1</v>
      </c>
      <c r="O52" s="26">
        <v>1</v>
      </c>
      <c r="P52" s="26"/>
      <c r="Q52" s="26"/>
      <c r="R52" s="26"/>
      <c r="S52" s="26"/>
      <c r="T52" s="26"/>
      <c r="U52" s="26"/>
      <c r="V52" s="226">
        <f t="shared" si="1"/>
        <v>127</v>
      </c>
      <c r="W52" s="26">
        <v>80</v>
      </c>
      <c r="X52" s="227">
        <v>24.73</v>
      </c>
      <c r="Y52" s="221">
        <f t="shared" si="7"/>
        <v>55.269999999999996</v>
      </c>
      <c r="Z52" s="222">
        <f t="shared" si="3"/>
        <v>321.27</v>
      </c>
      <c r="AA52" s="223">
        <f t="shared" si="4"/>
        <v>37</v>
      </c>
      <c r="AB52" s="49" t="str">
        <f t="shared" si="5"/>
        <v>II.</v>
      </c>
      <c r="AC52" s="49" t="str">
        <f t="shared" si="6"/>
        <v>II.</v>
      </c>
    </row>
    <row r="53" spans="1:29" ht="15" x14ac:dyDescent="0.25">
      <c r="A53" s="224" t="s">
        <v>364</v>
      </c>
      <c r="B53" s="224" t="s">
        <v>363</v>
      </c>
      <c r="C53" s="26">
        <v>10</v>
      </c>
      <c r="D53" s="26">
        <v>4</v>
      </c>
      <c r="E53" s="26">
        <v>1</v>
      </c>
      <c r="F53" s="26"/>
      <c r="G53" s="26"/>
      <c r="H53" s="26"/>
      <c r="I53" s="158"/>
      <c r="J53" s="225">
        <f t="shared" si="0"/>
        <v>144</v>
      </c>
      <c r="K53" s="26">
        <v>3</v>
      </c>
      <c r="L53" s="26">
        <v>5</v>
      </c>
      <c r="M53" s="26">
        <v>4</v>
      </c>
      <c r="N53" s="26">
        <v>3</v>
      </c>
      <c r="O53" s="26"/>
      <c r="P53" s="26"/>
      <c r="Q53" s="26"/>
      <c r="R53" s="26"/>
      <c r="S53" s="26"/>
      <c r="T53" s="158"/>
      <c r="U53" s="158"/>
      <c r="V53" s="226">
        <f t="shared" si="1"/>
        <v>128</v>
      </c>
      <c r="W53" s="26">
        <v>82</v>
      </c>
      <c r="X53" s="231">
        <v>32.85</v>
      </c>
      <c r="Y53" s="221">
        <f t="shared" si="7"/>
        <v>49.15</v>
      </c>
      <c r="Z53" s="222">
        <f t="shared" si="3"/>
        <v>321.14999999999998</v>
      </c>
      <c r="AA53" s="223">
        <f t="shared" si="4"/>
        <v>38</v>
      </c>
      <c r="AB53" s="49" t="str">
        <f t="shared" si="5"/>
        <v>I.</v>
      </c>
      <c r="AC53" s="49" t="str">
        <f t="shared" si="6"/>
        <v>II.</v>
      </c>
    </row>
    <row r="54" spans="1:29" ht="15" x14ac:dyDescent="0.25">
      <c r="A54" s="224" t="s">
        <v>329</v>
      </c>
      <c r="B54" s="224" t="s">
        <v>324</v>
      </c>
      <c r="C54" s="26">
        <v>8</v>
      </c>
      <c r="D54" s="26">
        <v>6</v>
      </c>
      <c r="E54" s="26">
        <v>1</v>
      </c>
      <c r="F54" s="26"/>
      <c r="G54" s="26"/>
      <c r="H54" s="26"/>
      <c r="I54" s="26"/>
      <c r="J54" s="233">
        <f t="shared" si="0"/>
        <v>142</v>
      </c>
      <c r="K54" s="26">
        <v>2</v>
      </c>
      <c r="L54" s="26">
        <v>6</v>
      </c>
      <c r="M54" s="26">
        <v>4</v>
      </c>
      <c r="N54" s="26">
        <v>3</v>
      </c>
      <c r="O54" s="26"/>
      <c r="P54" s="26"/>
      <c r="Q54" s="26"/>
      <c r="R54" s="26"/>
      <c r="S54" s="26"/>
      <c r="T54" s="26"/>
      <c r="U54" s="26"/>
      <c r="V54" s="234">
        <f t="shared" si="1"/>
        <v>127</v>
      </c>
      <c r="W54" s="26">
        <v>70</v>
      </c>
      <c r="X54" s="227">
        <v>17.88</v>
      </c>
      <c r="Y54" s="235">
        <f t="shared" si="7"/>
        <v>52.120000000000005</v>
      </c>
      <c r="Z54" s="236">
        <f t="shared" si="3"/>
        <v>321.12</v>
      </c>
      <c r="AA54" s="237">
        <f t="shared" si="4"/>
        <v>39</v>
      </c>
      <c r="AB54" s="49" t="str">
        <f t="shared" si="5"/>
        <v>I.</v>
      </c>
      <c r="AC54" s="49" t="str">
        <f t="shared" si="6"/>
        <v>II.</v>
      </c>
    </row>
    <row r="55" spans="1:29" ht="15" x14ac:dyDescent="0.25">
      <c r="A55" s="217" t="s">
        <v>58</v>
      </c>
      <c r="B55" s="217" t="s">
        <v>54</v>
      </c>
      <c r="C55" s="76">
        <v>7</v>
      </c>
      <c r="D55" s="76">
        <v>7</v>
      </c>
      <c r="E55" s="76">
        <v>1</v>
      </c>
      <c r="F55" s="76"/>
      <c r="G55" s="76"/>
      <c r="H55" s="76"/>
      <c r="I55" s="76"/>
      <c r="J55" s="218">
        <f t="shared" si="0"/>
        <v>141</v>
      </c>
      <c r="K55" s="76">
        <v>5</v>
      </c>
      <c r="L55" s="76">
        <v>5</v>
      </c>
      <c r="M55" s="76">
        <v>3</v>
      </c>
      <c r="N55" s="76">
        <v>2</v>
      </c>
      <c r="O55" s="76"/>
      <c r="P55" s="76"/>
      <c r="Q55" s="76"/>
      <c r="R55" s="76"/>
      <c r="S55" s="76"/>
      <c r="T55" s="76"/>
      <c r="U55" s="76"/>
      <c r="V55" s="219">
        <f t="shared" si="1"/>
        <v>133</v>
      </c>
      <c r="W55" s="76">
        <v>65</v>
      </c>
      <c r="X55" s="220">
        <v>18.78</v>
      </c>
      <c r="Y55" s="221">
        <f t="shared" si="7"/>
        <v>46.22</v>
      </c>
      <c r="Z55" s="222">
        <f t="shared" si="3"/>
        <v>320.22000000000003</v>
      </c>
      <c r="AA55" s="223">
        <f t="shared" si="4"/>
        <v>40</v>
      </c>
      <c r="AB55" s="49" t="str">
        <f t="shared" si="5"/>
        <v>I.</v>
      </c>
      <c r="AC55" s="49" t="str">
        <f t="shared" si="6"/>
        <v>I.</v>
      </c>
    </row>
    <row r="56" spans="1:29" ht="15" x14ac:dyDescent="0.25">
      <c r="A56" s="217" t="s">
        <v>59</v>
      </c>
      <c r="B56" s="217" t="s">
        <v>60</v>
      </c>
      <c r="C56" s="76">
        <v>6</v>
      </c>
      <c r="D56" s="76">
        <v>8</v>
      </c>
      <c r="E56" s="76">
        <v>1</v>
      </c>
      <c r="F56" s="76"/>
      <c r="G56" s="76"/>
      <c r="H56" s="76"/>
      <c r="I56" s="76"/>
      <c r="J56" s="218">
        <f t="shared" si="0"/>
        <v>140</v>
      </c>
      <c r="K56" s="76">
        <v>4</v>
      </c>
      <c r="L56" s="76">
        <v>3</v>
      </c>
      <c r="M56" s="76">
        <v>3</v>
      </c>
      <c r="N56" s="76">
        <v>5</v>
      </c>
      <c r="O56" s="76"/>
      <c r="P56" s="76"/>
      <c r="Q56" s="76"/>
      <c r="R56" s="76"/>
      <c r="S56" s="76"/>
      <c r="T56" s="76"/>
      <c r="U56" s="76"/>
      <c r="V56" s="219">
        <f t="shared" si="1"/>
        <v>126</v>
      </c>
      <c r="W56" s="76">
        <v>74</v>
      </c>
      <c r="X56" s="220">
        <v>20.14</v>
      </c>
      <c r="Y56" s="221">
        <f t="shared" si="7"/>
        <v>53.86</v>
      </c>
      <c r="Z56" s="222">
        <f t="shared" si="3"/>
        <v>319.86</v>
      </c>
      <c r="AA56" s="223">
        <f t="shared" si="4"/>
        <v>41</v>
      </c>
      <c r="AB56" s="49" t="str">
        <f t="shared" si="5"/>
        <v>I.</v>
      </c>
      <c r="AC56" s="49" t="str">
        <f t="shared" si="6"/>
        <v>II.</v>
      </c>
    </row>
    <row r="57" spans="1:29" ht="15" x14ac:dyDescent="0.25">
      <c r="A57" s="232" t="s">
        <v>130</v>
      </c>
      <c r="B57" s="232" t="s">
        <v>121</v>
      </c>
      <c r="C57" s="26">
        <v>5</v>
      </c>
      <c r="D57" s="26">
        <v>6</v>
      </c>
      <c r="E57" s="26">
        <v>4</v>
      </c>
      <c r="F57" s="26"/>
      <c r="G57" s="26"/>
      <c r="H57" s="26"/>
      <c r="I57" s="26"/>
      <c r="J57" s="225">
        <f t="shared" si="0"/>
        <v>136</v>
      </c>
      <c r="K57" s="26">
        <v>7</v>
      </c>
      <c r="L57" s="26">
        <v>4</v>
      </c>
      <c r="M57" s="26">
        <v>3</v>
      </c>
      <c r="N57" s="26">
        <v>1</v>
      </c>
      <c r="O57" s="26"/>
      <c r="P57" s="26"/>
      <c r="Q57" s="26"/>
      <c r="R57" s="26"/>
      <c r="S57" s="26"/>
      <c r="T57" s="26"/>
      <c r="U57" s="26"/>
      <c r="V57" s="226">
        <f t="shared" si="1"/>
        <v>137</v>
      </c>
      <c r="W57" s="26">
        <v>59</v>
      </c>
      <c r="X57" s="227">
        <v>12.32</v>
      </c>
      <c r="Y57" s="221">
        <f t="shared" si="7"/>
        <v>46.68</v>
      </c>
      <c r="Z57" s="222">
        <f t="shared" si="3"/>
        <v>319.68</v>
      </c>
      <c r="AA57" s="223">
        <f t="shared" si="4"/>
        <v>42</v>
      </c>
      <c r="AB57" s="49" t="str">
        <f t="shared" si="5"/>
        <v>II.</v>
      </c>
      <c r="AC57" s="49" t="str">
        <f t="shared" si="6"/>
        <v>M</v>
      </c>
    </row>
    <row r="58" spans="1:29" ht="15" x14ac:dyDescent="0.25">
      <c r="A58" s="49" t="s">
        <v>131</v>
      </c>
      <c r="B58" s="49" t="s">
        <v>121</v>
      </c>
      <c r="C58" s="26">
        <v>8</v>
      </c>
      <c r="D58" s="26">
        <v>4</v>
      </c>
      <c r="E58" s="26">
        <v>3</v>
      </c>
      <c r="F58" s="26"/>
      <c r="G58" s="26"/>
      <c r="H58" s="26"/>
      <c r="I58" s="26"/>
      <c r="J58" s="225">
        <f t="shared" si="0"/>
        <v>140</v>
      </c>
      <c r="K58" s="26">
        <v>3</v>
      </c>
      <c r="L58" s="26"/>
      <c r="M58" s="26">
        <v>6</v>
      </c>
      <c r="N58" s="26">
        <v>5</v>
      </c>
      <c r="O58" s="26">
        <v>1</v>
      </c>
      <c r="P58" s="26"/>
      <c r="Q58" s="26"/>
      <c r="R58" s="26"/>
      <c r="S58" s="26"/>
      <c r="T58" s="26"/>
      <c r="U58" s="26"/>
      <c r="V58" s="226">
        <f t="shared" si="1"/>
        <v>119</v>
      </c>
      <c r="W58" s="26">
        <v>74</v>
      </c>
      <c r="X58" s="227">
        <v>13.7</v>
      </c>
      <c r="Y58" s="221">
        <f t="shared" si="7"/>
        <v>60.3</v>
      </c>
      <c r="Z58" s="222">
        <f t="shared" si="3"/>
        <v>319.3</v>
      </c>
      <c r="AA58" s="223">
        <f t="shared" si="4"/>
        <v>43</v>
      </c>
      <c r="AB58" s="49" t="str">
        <f t="shared" si="5"/>
        <v>I.</v>
      </c>
      <c r="AC58" s="49" t="str">
        <f t="shared" si="6"/>
        <v>III.</v>
      </c>
    </row>
    <row r="59" spans="1:29" ht="15" x14ac:dyDescent="0.25">
      <c r="A59" s="224" t="s">
        <v>104</v>
      </c>
      <c r="B59" s="224" t="s">
        <v>98</v>
      </c>
      <c r="C59" s="26">
        <v>7</v>
      </c>
      <c r="D59" s="26">
        <v>8</v>
      </c>
      <c r="E59" s="26"/>
      <c r="F59" s="26"/>
      <c r="G59" s="26"/>
      <c r="H59" s="26"/>
      <c r="I59" s="26"/>
      <c r="J59" s="225">
        <f t="shared" si="0"/>
        <v>142</v>
      </c>
      <c r="K59" s="26">
        <v>6</v>
      </c>
      <c r="L59" s="26">
        <v>5</v>
      </c>
      <c r="M59" s="26">
        <v>3</v>
      </c>
      <c r="N59" s="26">
        <v>1</v>
      </c>
      <c r="O59" s="26"/>
      <c r="P59" s="26"/>
      <c r="Q59" s="26"/>
      <c r="R59" s="26"/>
      <c r="S59" s="26"/>
      <c r="T59" s="26"/>
      <c r="U59" s="26"/>
      <c r="V59" s="226">
        <f t="shared" si="1"/>
        <v>136</v>
      </c>
      <c r="W59" s="26">
        <v>61</v>
      </c>
      <c r="X59" s="227">
        <v>20</v>
      </c>
      <c r="Y59" s="229">
        <f t="shared" si="7"/>
        <v>41</v>
      </c>
      <c r="Z59" s="230">
        <f t="shared" si="3"/>
        <v>319</v>
      </c>
      <c r="AA59" s="223">
        <f t="shared" si="4"/>
        <v>44</v>
      </c>
      <c r="AB59" s="49" t="str">
        <f t="shared" si="5"/>
        <v>I.</v>
      </c>
      <c r="AC59" s="49" t="str">
        <f t="shared" si="6"/>
        <v>I.</v>
      </c>
    </row>
    <row r="60" spans="1:29" ht="15" x14ac:dyDescent="0.25">
      <c r="A60" s="217" t="s">
        <v>279</v>
      </c>
      <c r="B60" s="217" t="s">
        <v>280</v>
      </c>
      <c r="C60" s="76">
        <v>9</v>
      </c>
      <c r="D60" s="76">
        <v>5</v>
      </c>
      <c r="E60" s="76">
        <v>1</v>
      </c>
      <c r="F60" s="76"/>
      <c r="G60" s="76"/>
      <c r="H60" s="76"/>
      <c r="I60" s="76"/>
      <c r="J60" s="218">
        <f t="shared" si="0"/>
        <v>143</v>
      </c>
      <c r="K60" s="76">
        <v>5</v>
      </c>
      <c r="L60" s="76">
        <v>6</v>
      </c>
      <c r="M60" s="76">
        <v>2</v>
      </c>
      <c r="N60" s="76">
        <v>1</v>
      </c>
      <c r="O60" s="76">
        <v>1</v>
      </c>
      <c r="P60" s="76"/>
      <c r="Q60" s="76"/>
      <c r="R60" s="76"/>
      <c r="S60" s="76"/>
      <c r="T60" s="76"/>
      <c r="U60" s="76"/>
      <c r="V60" s="226">
        <f t="shared" si="1"/>
        <v>133</v>
      </c>
      <c r="W60" s="76">
        <f>10+9+9+8+7+6+3+3+5</f>
        <v>60</v>
      </c>
      <c r="X60" s="220">
        <v>17.510000000000002</v>
      </c>
      <c r="Y60" s="221">
        <f t="shared" si="7"/>
        <v>42.489999999999995</v>
      </c>
      <c r="Z60" s="222">
        <f t="shared" si="3"/>
        <v>318.49</v>
      </c>
      <c r="AA60" s="223">
        <f t="shared" si="4"/>
        <v>45</v>
      </c>
      <c r="AB60" s="49" t="str">
        <f t="shared" si="5"/>
        <v>I.</v>
      </c>
      <c r="AC60" s="49" t="str">
        <f t="shared" si="6"/>
        <v>I.</v>
      </c>
    </row>
    <row r="61" spans="1:29" ht="15" x14ac:dyDescent="0.25">
      <c r="A61" s="232" t="s">
        <v>132</v>
      </c>
      <c r="B61" s="255" t="s">
        <v>126</v>
      </c>
      <c r="C61" s="26">
        <v>7</v>
      </c>
      <c r="D61" s="26">
        <v>8</v>
      </c>
      <c r="E61" s="26"/>
      <c r="F61" s="26"/>
      <c r="G61" s="26"/>
      <c r="H61" s="26"/>
      <c r="I61" s="26"/>
      <c r="J61" s="225">
        <f t="shared" si="0"/>
        <v>142</v>
      </c>
      <c r="K61" s="26">
        <v>4</v>
      </c>
      <c r="L61" s="26">
        <v>2</v>
      </c>
      <c r="M61" s="26">
        <v>4</v>
      </c>
      <c r="N61" s="26">
        <v>3</v>
      </c>
      <c r="O61" s="26">
        <v>1</v>
      </c>
      <c r="P61" s="26">
        <v>1</v>
      </c>
      <c r="Q61" s="26"/>
      <c r="R61" s="26"/>
      <c r="S61" s="26"/>
      <c r="T61" s="26"/>
      <c r="U61" s="26"/>
      <c r="V61" s="226">
        <f t="shared" si="1"/>
        <v>122</v>
      </c>
      <c r="W61" s="26">
        <v>70</v>
      </c>
      <c r="X61" s="227">
        <v>15.6</v>
      </c>
      <c r="Y61" s="221">
        <f t="shared" si="7"/>
        <v>54.4</v>
      </c>
      <c r="Z61" s="222">
        <f t="shared" si="3"/>
        <v>318.39999999999998</v>
      </c>
      <c r="AA61" s="223">
        <f t="shared" si="4"/>
        <v>46</v>
      </c>
      <c r="AB61" s="49" t="str">
        <f t="shared" si="5"/>
        <v>I.</v>
      </c>
      <c r="AC61" s="49" t="str">
        <f t="shared" si="6"/>
        <v>III.</v>
      </c>
    </row>
    <row r="62" spans="1:29" ht="15" x14ac:dyDescent="0.25">
      <c r="A62" s="232" t="s">
        <v>133</v>
      </c>
      <c r="B62" s="255" t="s">
        <v>126</v>
      </c>
      <c r="C62" s="26">
        <v>9</v>
      </c>
      <c r="D62" s="26">
        <v>4</v>
      </c>
      <c r="E62" s="26">
        <v>2</v>
      </c>
      <c r="F62" s="26"/>
      <c r="G62" s="26"/>
      <c r="H62" s="26"/>
      <c r="I62" s="26"/>
      <c r="J62" s="225">
        <f t="shared" si="0"/>
        <v>142</v>
      </c>
      <c r="K62" s="26">
        <v>4</v>
      </c>
      <c r="L62" s="26">
        <v>6</v>
      </c>
      <c r="M62" s="26">
        <v>4</v>
      </c>
      <c r="N62" s="26"/>
      <c r="O62" s="26">
        <v>1</v>
      </c>
      <c r="P62" s="26"/>
      <c r="Q62" s="26"/>
      <c r="R62" s="26"/>
      <c r="S62" s="26"/>
      <c r="T62" s="26"/>
      <c r="U62" s="26"/>
      <c r="V62" s="226">
        <f t="shared" si="1"/>
        <v>132</v>
      </c>
      <c r="W62" s="26">
        <v>56</v>
      </c>
      <c r="X62" s="227">
        <v>12.55</v>
      </c>
      <c r="Y62" s="221">
        <f t="shared" si="7"/>
        <v>43.45</v>
      </c>
      <c r="Z62" s="222">
        <f t="shared" si="3"/>
        <v>317.45</v>
      </c>
      <c r="AA62" s="223">
        <f t="shared" si="4"/>
        <v>47</v>
      </c>
      <c r="AB62" s="49" t="str">
        <f t="shared" si="5"/>
        <v>I.</v>
      </c>
      <c r="AC62" s="49" t="str">
        <f t="shared" si="6"/>
        <v>I.</v>
      </c>
    </row>
    <row r="63" spans="1:29" ht="15" x14ac:dyDescent="0.25">
      <c r="A63" s="224" t="s">
        <v>248</v>
      </c>
      <c r="B63" s="224" t="s">
        <v>249</v>
      </c>
      <c r="C63" s="26">
        <v>6</v>
      </c>
      <c r="D63" s="26">
        <v>9</v>
      </c>
      <c r="E63" s="26"/>
      <c r="F63" s="26"/>
      <c r="G63" s="26"/>
      <c r="H63" s="26"/>
      <c r="I63" s="26"/>
      <c r="J63" s="225">
        <f t="shared" si="0"/>
        <v>141</v>
      </c>
      <c r="K63" s="26">
        <v>1</v>
      </c>
      <c r="L63" s="26">
        <v>4</v>
      </c>
      <c r="M63" s="26">
        <v>7</v>
      </c>
      <c r="N63" s="26">
        <v>2</v>
      </c>
      <c r="O63" s="26">
        <v>1</v>
      </c>
      <c r="P63" s="26"/>
      <c r="Q63" s="26"/>
      <c r="R63" s="26"/>
      <c r="S63" s="26"/>
      <c r="T63" s="26"/>
      <c r="U63" s="26"/>
      <c r="V63" s="226">
        <f t="shared" si="1"/>
        <v>122</v>
      </c>
      <c r="W63" s="26">
        <v>81</v>
      </c>
      <c r="X63" s="227">
        <v>26.58</v>
      </c>
      <c r="Y63" s="221">
        <f t="shared" si="7"/>
        <v>54.42</v>
      </c>
      <c r="Z63" s="222">
        <f t="shared" si="3"/>
        <v>317.42</v>
      </c>
      <c r="AA63" s="223">
        <f t="shared" si="4"/>
        <v>48</v>
      </c>
      <c r="AB63" s="49" t="str">
        <f t="shared" si="5"/>
        <v>I.</v>
      </c>
      <c r="AC63" s="49" t="str">
        <f t="shared" si="6"/>
        <v>III.</v>
      </c>
    </row>
    <row r="64" spans="1:29" ht="15" x14ac:dyDescent="0.25">
      <c r="A64" s="232" t="s">
        <v>211</v>
      </c>
      <c r="B64" s="232" t="s">
        <v>195</v>
      </c>
      <c r="C64" s="26">
        <v>10</v>
      </c>
      <c r="D64" s="26">
        <v>5</v>
      </c>
      <c r="E64" s="26"/>
      <c r="F64" s="26"/>
      <c r="G64" s="26"/>
      <c r="H64" s="26"/>
      <c r="I64" s="26"/>
      <c r="J64" s="225">
        <f t="shared" si="0"/>
        <v>145</v>
      </c>
      <c r="K64" s="26">
        <v>1</v>
      </c>
      <c r="L64" s="26">
        <v>6</v>
      </c>
      <c r="M64" s="26">
        <v>5</v>
      </c>
      <c r="N64" s="26">
        <v>2</v>
      </c>
      <c r="O64" s="26"/>
      <c r="P64" s="26">
        <v>1</v>
      </c>
      <c r="Q64" s="26"/>
      <c r="R64" s="26"/>
      <c r="S64" s="26"/>
      <c r="T64" s="26"/>
      <c r="U64" s="26"/>
      <c r="V64" s="226">
        <f t="shared" si="1"/>
        <v>123</v>
      </c>
      <c r="W64" s="26">
        <v>74</v>
      </c>
      <c r="X64" s="227">
        <v>24.7</v>
      </c>
      <c r="Y64" s="221">
        <f t="shared" si="7"/>
        <v>49.3</v>
      </c>
      <c r="Z64" s="222">
        <f t="shared" si="3"/>
        <v>317.3</v>
      </c>
      <c r="AA64" s="223">
        <f t="shared" si="4"/>
        <v>49</v>
      </c>
      <c r="AB64" s="49" t="str">
        <f t="shared" si="5"/>
        <v>I.</v>
      </c>
      <c r="AC64" s="49" t="str">
        <f t="shared" si="6"/>
        <v>III.</v>
      </c>
    </row>
    <row r="65" spans="1:29" ht="15" x14ac:dyDescent="0.25">
      <c r="A65" s="224" t="s">
        <v>61</v>
      </c>
      <c r="B65" s="224" t="s">
        <v>62</v>
      </c>
      <c r="C65" s="26">
        <v>8</v>
      </c>
      <c r="D65" s="26">
        <v>7</v>
      </c>
      <c r="E65" s="26"/>
      <c r="F65" s="26"/>
      <c r="G65" s="26"/>
      <c r="H65" s="26"/>
      <c r="I65" s="26"/>
      <c r="J65" s="225">
        <f t="shared" si="0"/>
        <v>143</v>
      </c>
      <c r="K65" s="26">
        <v>3</v>
      </c>
      <c r="L65" s="26">
        <v>4</v>
      </c>
      <c r="M65" s="26">
        <v>5</v>
      </c>
      <c r="N65" s="26">
        <v>2</v>
      </c>
      <c r="O65" s="26">
        <v>1</v>
      </c>
      <c r="P65" s="26"/>
      <c r="Q65" s="26"/>
      <c r="R65" s="26"/>
      <c r="S65" s="26"/>
      <c r="T65" s="26"/>
      <c r="U65" s="26"/>
      <c r="V65" s="226">
        <f t="shared" si="1"/>
        <v>126</v>
      </c>
      <c r="W65" s="26">
        <v>67</v>
      </c>
      <c r="X65" s="227">
        <v>19.28</v>
      </c>
      <c r="Y65" s="221">
        <f t="shared" si="7"/>
        <v>47.72</v>
      </c>
      <c r="Z65" s="222">
        <f t="shared" si="3"/>
        <v>316.72000000000003</v>
      </c>
      <c r="AA65" s="223">
        <f t="shared" si="4"/>
        <v>50</v>
      </c>
      <c r="AB65" s="49" t="str">
        <f t="shared" si="5"/>
        <v>I.</v>
      </c>
      <c r="AC65" s="49" t="str">
        <f t="shared" si="6"/>
        <v>II.</v>
      </c>
    </row>
    <row r="66" spans="1:29" ht="15" x14ac:dyDescent="0.25">
      <c r="A66" s="232" t="s">
        <v>134</v>
      </c>
      <c r="B66" s="232" t="s">
        <v>135</v>
      </c>
      <c r="C66" s="26">
        <v>13</v>
      </c>
      <c r="D66" s="26">
        <v>2</v>
      </c>
      <c r="E66" s="26"/>
      <c r="F66" s="26"/>
      <c r="G66" s="26"/>
      <c r="H66" s="26"/>
      <c r="I66" s="26"/>
      <c r="J66" s="225">
        <f t="shared" si="0"/>
        <v>148</v>
      </c>
      <c r="K66" s="26">
        <v>5</v>
      </c>
      <c r="L66" s="26">
        <v>7</v>
      </c>
      <c r="M66" s="26">
        <v>2</v>
      </c>
      <c r="N66" s="26">
        <v>1</v>
      </c>
      <c r="O66" s="26"/>
      <c r="P66" s="26"/>
      <c r="Q66" s="26"/>
      <c r="R66" s="26"/>
      <c r="S66" s="26"/>
      <c r="T66" s="26"/>
      <c r="U66" s="26"/>
      <c r="V66" s="226">
        <f t="shared" si="1"/>
        <v>136</v>
      </c>
      <c r="W66" s="26">
        <v>53</v>
      </c>
      <c r="X66" s="227">
        <v>20.34</v>
      </c>
      <c r="Y66" s="221">
        <f t="shared" si="7"/>
        <v>32.659999999999997</v>
      </c>
      <c r="Z66" s="222">
        <f t="shared" si="3"/>
        <v>316.65999999999997</v>
      </c>
      <c r="AA66" s="223">
        <f t="shared" si="4"/>
        <v>51</v>
      </c>
      <c r="AB66" s="49" t="str">
        <f t="shared" si="5"/>
        <v>M</v>
      </c>
      <c r="AC66" s="49" t="str">
        <f t="shared" si="6"/>
        <v>I.</v>
      </c>
    </row>
    <row r="67" spans="1:29" ht="15" x14ac:dyDescent="0.25">
      <c r="A67" s="232" t="s">
        <v>136</v>
      </c>
      <c r="B67" s="255" t="s">
        <v>126</v>
      </c>
      <c r="C67" s="26">
        <v>11</v>
      </c>
      <c r="D67" s="26">
        <v>4</v>
      </c>
      <c r="E67" s="26"/>
      <c r="F67" s="26"/>
      <c r="G67" s="26"/>
      <c r="H67" s="26"/>
      <c r="I67" s="26"/>
      <c r="J67" s="225">
        <f t="shared" si="0"/>
        <v>146</v>
      </c>
      <c r="K67" s="26">
        <v>2</v>
      </c>
      <c r="L67" s="26">
        <v>6</v>
      </c>
      <c r="M67" s="26">
        <v>2</v>
      </c>
      <c r="N67" s="26">
        <v>3</v>
      </c>
      <c r="O67" s="26">
        <v>1</v>
      </c>
      <c r="P67" s="26">
        <v>1</v>
      </c>
      <c r="Q67" s="26"/>
      <c r="R67" s="26"/>
      <c r="S67" s="26"/>
      <c r="T67" s="26"/>
      <c r="U67" s="26"/>
      <c r="V67" s="226">
        <f t="shared" si="1"/>
        <v>122</v>
      </c>
      <c r="W67" s="26">
        <v>65</v>
      </c>
      <c r="X67" s="227">
        <v>17.309999999999999</v>
      </c>
      <c r="Y67" s="221">
        <f t="shared" si="7"/>
        <v>47.69</v>
      </c>
      <c r="Z67" s="222">
        <f t="shared" si="3"/>
        <v>315.69</v>
      </c>
      <c r="AA67" s="223">
        <f t="shared" si="4"/>
        <v>52</v>
      </c>
      <c r="AB67" s="49" t="str">
        <f t="shared" si="5"/>
        <v>M</v>
      </c>
      <c r="AC67" s="49" t="str">
        <f t="shared" si="6"/>
        <v>III.</v>
      </c>
    </row>
    <row r="68" spans="1:29" ht="15" x14ac:dyDescent="0.25">
      <c r="A68" s="217" t="s">
        <v>412</v>
      </c>
      <c r="B68" s="217" t="s">
        <v>282</v>
      </c>
      <c r="C68" s="76">
        <v>8</v>
      </c>
      <c r="D68" s="76">
        <v>7</v>
      </c>
      <c r="E68" s="76"/>
      <c r="F68" s="76"/>
      <c r="G68" s="76"/>
      <c r="H68" s="76"/>
      <c r="I68" s="76"/>
      <c r="J68" s="218">
        <f t="shared" si="0"/>
        <v>143</v>
      </c>
      <c r="K68" s="76">
        <v>5</v>
      </c>
      <c r="L68" s="76">
        <v>5</v>
      </c>
      <c r="M68" s="76">
        <v>5</v>
      </c>
      <c r="N68" s="76"/>
      <c r="O68" s="76"/>
      <c r="P68" s="76"/>
      <c r="Q68" s="76"/>
      <c r="R68" s="76"/>
      <c r="S68" s="76"/>
      <c r="T68" s="76"/>
      <c r="U68" s="76"/>
      <c r="V68" s="226">
        <f t="shared" si="1"/>
        <v>135</v>
      </c>
      <c r="W68" s="76">
        <f>9+9+9+9+8+7+2+1</f>
        <v>54</v>
      </c>
      <c r="X68" s="220">
        <v>16.79</v>
      </c>
      <c r="Y68" s="221">
        <f t="shared" si="7"/>
        <v>37.21</v>
      </c>
      <c r="Z68" s="222">
        <f t="shared" si="3"/>
        <v>315.20999999999998</v>
      </c>
      <c r="AA68" s="223">
        <f t="shared" si="4"/>
        <v>53</v>
      </c>
      <c r="AB68" s="49" t="str">
        <f t="shared" si="5"/>
        <v>I.</v>
      </c>
      <c r="AC68" s="49" t="str">
        <f t="shared" si="6"/>
        <v>I.</v>
      </c>
    </row>
    <row r="69" spans="1:29" ht="15" x14ac:dyDescent="0.25">
      <c r="A69" s="224" t="s">
        <v>63</v>
      </c>
      <c r="B69" s="224" t="s">
        <v>60</v>
      </c>
      <c r="C69" s="26">
        <v>10</v>
      </c>
      <c r="D69" s="26">
        <v>2</v>
      </c>
      <c r="E69" s="26">
        <v>3</v>
      </c>
      <c r="F69" s="26"/>
      <c r="G69" s="26"/>
      <c r="H69" s="26"/>
      <c r="I69" s="26"/>
      <c r="J69" s="225">
        <f t="shared" si="0"/>
        <v>142</v>
      </c>
      <c r="K69" s="26">
        <v>2</v>
      </c>
      <c r="L69" s="26">
        <v>5</v>
      </c>
      <c r="M69" s="26">
        <v>4</v>
      </c>
      <c r="N69" s="26"/>
      <c r="O69" s="26">
        <v>3</v>
      </c>
      <c r="P69" s="26"/>
      <c r="Q69" s="26"/>
      <c r="R69" s="26"/>
      <c r="S69" s="26">
        <v>1</v>
      </c>
      <c r="T69" s="26"/>
      <c r="U69" s="26"/>
      <c r="V69" s="226">
        <f t="shared" si="1"/>
        <v>117</v>
      </c>
      <c r="W69" s="26">
        <v>72</v>
      </c>
      <c r="X69" s="227">
        <v>16.239999999999998</v>
      </c>
      <c r="Y69" s="221">
        <f t="shared" si="7"/>
        <v>55.760000000000005</v>
      </c>
      <c r="Z69" s="222">
        <f t="shared" si="3"/>
        <v>314.76</v>
      </c>
      <c r="AA69" s="223">
        <f t="shared" si="4"/>
        <v>54</v>
      </c>
      <c r="AB69" s="49" t="str">
        <f t="shared" si="5"/>
        <v>I.</v>
      </c>
      <c r="AC69" s="49" t="str">
        <f t="shared" si="6"/>
        <v>III.</v>
      </c>
    </row>
    <row r="70" spans="1:29" ht="15" x14ac:dyDescent="0.25">
      <c r="A70" s="224" t="s">
        <v>64</v>
      </c>
      <c r="B70" s="224" t="s">
        <v>62</v>
      </c>
      <c r="C70" s="26">
        <v>8</v>
      </c>
      <c r="D70" s="26">
        <v>4</v>
      </c>
      <c r="E70" s="26">
        <v>3</v>
      </c>
      <c r="F70" s="26"/>
      <c r="G70" s="26"/>
      <c r="H70" s="26"/>
      <c r="I70" s="26"/>
      <c r="J70" s="225">
        <f t="shared" si="0"/>
        <v>140</v>
      </c>
      <c r="K70" s="26">
        <v>8</v>
      </c>
      <c r="L70" s="26">
        <v>4</v>
      </c>
      <c r="M70" s="26">
        <v>2</v>
      </c>
      <c r="N70" s="26"/>
      <c r="O70" s="26"/>
      <c r="P70" s="26"/>
      <c r="Q70" s="26"/>
      <c r="R70" s="26">
        <v>1</v>
      </c>
      <c r="S70" s="26"/>
      <c r="T70" s="26"/>
      <c r="U70" s="26"/>
      <c r="V70" s="226">
        <f t="shared" si="1"/>
        <v>135</v>
      </c>
      <c r="W70" s="26">
        <v>58</v>
      </c>
      <c r="X70" s="227">
        <v>18.579999999999998</v>
      </c>
      <c r="Y70" s="221">
        <f t="shared" si="7"/>
        <v>39.42</v>
      </c>
      <c r="Z70" s="222">
        <f t="shared" si="3"/>
        <v>314.42</v>
      </c>
      <c r="AA70" s="223">
        <f t="shared" si="4"/>
        <v>55</v>
      </c>
      <c r="AB70" s="49" t="str">
        <f t="shared" si="5"/>
        <v>I.</v>
      </c>
      <c r="AC70" s="49" t="str">
        <f t="shared" si="6"/>
        <v>I.</v>
      </c>
    </row>
    <row r="71" spans="1:29" ht="15" x14ac:dyDescent="0.25">
      <c r="A71" s="224" t="s">
        <v>330</v>
      </c>
      <c r="B71" s="224" t="s">
        <v>331</v>
      </c>
      <c r="C71" s="26">
        <v>8</v>
      </c>
      <c r="D71" s="26">
        <v>7</v>
      </c>
      <c r="E71" s="26"/>
      <c r="F71" s="26"/>
      <c r="G71" s="26"/>
      <c r="H71" s="26"/>
      <c r="I71" s="26"/>
      <c r="J71" s="233">
        <f t="shared" si="0"/>
        <v>143</v>
      </c>
      <c r="K71" s="26">
        <v>2</v>
      </c>
      <c r="L71" s="26">
        <v>8</v>
      </c>
      <c r="M71" s="26">
        <v>3</v>
      </c>
      <c r="N71" s="26">
        <v>1</v>
      </c>
      <c r="O71" s="26">
        <v>1</v>
      </c>
      <c r="P71" s="26"/>
      <c r="Q71" s="26"/>
      <c r="R71" s="26"/>
      <c r="S71" s="26"/>
      <c r="T71" s="26"/>
      <c r="U71" s="26"/>
      <c r="V71" s="234">
        <f t="shared" si="1"/>
        <v>129</v>
      </c>
      <c r="W71" s="26">
        <v>57</v>
      </c>
      <c r="X71" s="227">
        <v>14.6</v>
      </c>
      <c r="Y71" s="238">
        <f t="shared" si="7"/>
        <v>42.4</v>
      </c>
      <c r="Z71" s="239">
        <f t="shared" si="3"/>
        <v>314.39999999999998</v>
      </c>
      <c r="AA71" s="237">
        <f t="shared" si="4"/>
        <v>56</v>
      </c>
      <c r="AB71" s="49" t="str">
        <f t="shared" si="5"/>
        <v>I.</v>
      </c>
      <c r="AC71" s="49" t="str">
        <f t="shared" si="6"/>
        <v>II.</v>
      </c>
    </row>
    <row r="72" spans="1:29" ht="15" x14ac:dyDescent="0.25">
      <c r="A72" s="224" t="s">
        <v>394</v>
      </c>
      <c r="B72" s="224" t="s">
        <v>388</v>
      </c>
      <c r="C72" s="26">
        <v>11</v>
      </c>
      <c r="D72" s="26">
        <v>3</v>
      </c>
      <c r="E72" s="26">
        <v>1</v>
      </c>
      <c r="F72" s="26"/>
      <c r="G72" s="26"/>
      <c r="H72" s="26"/>
      <c r="I72" s="26"/>
      <c r="J72" s="225">
        <f t="shared" si="0"/>
        <v>145</v>
      </c>
      <c r="K72" s="26">
        <v>3</v>
      </c>
      <c r="L72" s="26">
        <v>5</v>
      </c>
      <c r="M72" s="26">
        <v>3</v>
      </c>
      <c r="N72" s="26">
        <v>3</v>
      </c>
      <c r="O72" s="26">
        <v>1</v>
      </c>
      <c r="P72" s="26"/>
      <c r="Q72" s="26"/>
      <c r="R72" s="26"/>
      <c r="S72" s="26"/>
      <c r="T72" s="26"/>
      <c r="U72" s="26"/>
      <c r="V72" s="226">
        <f t="shared" si="1"/>
        <v>126</v>
      </c>
      <c r="W72" s="26">
        <v>68</v>
      </c>
      <c r="X72" s="227">
        <v>24.74</v>
      </c>
      <c r="Y72" s="221">
        <f t="shared" si="7"/>
        <v>43.260000000000005</v>
      </c>
      <c r="Z72" s="222">
        <f t="shared" si="3"/>
        <v>314.26</v>
      </c>
      <c r="AA72" s="223">
        <f t="shared" si="4"/>
        <v>57</v>
      </c>
      <c r="AB72" s="49" t="str">
        <f t="shared" si="5"/>
        <v>I.</v>
      </c>
      <c r="AC72" s="49" t="str">
        <f t="shared" si="6"/>
        <v>II.</v>
      </c>
    </row>
    <row r="73" spans="1:29" ht="15" x14ac:dyDescent="0.25">
      <c r="A73" s="224" t="s">
        <v>400</v>
      </c>
      <c r="B73" s="224" t="s">
        <v>391</v>
      </c>
      <c r="C73" s="26">
        <v>8</v>
      </c>
      <c r="D73" s="26">
        <v>6</v>
      </c>
      <c r="E73" s="26">
        <v>1</v>
      </c>
      <c r="F73" s="26"/>
      <c r="G73" s="26"/>
      <c r="H73" s="26"/>
      <c r="I73" s="26"/>
      <c r="J73" s="225">
        <f t="shared" si="0"/>
        <v>142</v>
      </c>
      <c r="K73" s="26">
        <v>6</v>
      </c>
      <c r="L73" s="26">
        <v>5</v>
      </c>
      <c r="M73" s="26">
        <v>2</v>
      </c>
      <c r="N73" s="26">
        <v>1</v>
      </c>
      <c r="O73" s="26"/>
      <c r="P73" s="26">
        <v>1</v>
      </c>
      <c r="Q73" s="26"/>
      <c r="R73" s="26"/>
      <c r="S73" s="26"/>
      <c r="T73" s="26"/>
      <c r="U73" s="26"/>
      <c r="V73" s="226">
        <f t="shared" si="1"/>
        <v>133</v>
      </c>
      <c r="W73" s="26">
        <v>64</v>
      </c>
      <c r="X73" s="227">
        <v>24.84</v>
      </c>
      <c r="Y73" s="221">
        <f t="shared" si="7"/>
        <v>39.159999999999997</v>
      </c>
      <c r="Z73" s="222">
        <f t="shared" si="3"/>
        <v>314.15999999999997</v>
      </c>
      <c r="AA73" s="223">
        <f t="shared" si="4"/>
        <v>58</v>
      </c>
      <c r="AB73" s="49" t="str">
        <f t="shared" si="5"/>
        <v>I.</v>
      </c>
      <c r="AC73" s="49" t="str">
        <f t="shared" si="6"/>
        <v>I.</v>
      </c>
    </row>
    <row r="74" spans="1:29" ht="15" x14ac:dyDescent="0.25">
      <c r="A74" s="224" t="s">
        <v>365</v>
      </c>
      <c r="B74" s="224" t="s">
        <v>366</v>
      </c>
      <c r="C74" s="26">
        <v>7</v>
      </c>
      <c r="D74" s="26">
        <v>8</v>
      </c>
      <c r="E74" s="26"/>
      <c r="F74" s="26"/>
      <c r="G74" s="26"/>
      <c r="H74" s="26"/>
      <c r="I74" s="26"/>
      <c r="J74" s="225">
        <f t="shared" si="0"/>
        <v>142</v>
      </c>
      <c r="K74" s="26">
        <v>6</v>
      </c>
      <c r="L74" s="26">
        <v>4</v>
      </c>
      <c r="M74" s="26">
        <v>1</v>
      </c>
      <c r="N74" s="26">
        <v>2</v>
      </c>
      <c r="O74" s="26">
        <v>2</v>
      </c>
      <c r="P74" s="26"/>
      <c r="Q74" s="26"/>
      <c r="R74" s="26"/>
      <c r="S74" s="26"/>
      <c r="T74" s="26"/>
      <c r="U74" s="26"/>
      <c r="V74" s="226">
        <f t="shared" si="1"/>
        <v>130</v>
      </c>
      <c r="W74" s="26">
        <v>59</v>
      </c>
      <c r="X74" s="227">
        <v>17.670000000000002</v>
      </c>
      <c r="Y74" s="221">
        <f t="shared" si="7"/>
        <v>41.33</v>
      </c>
      <c r="Z74" s="222">
        <f t="shared" si="3"/>
        <v>313.33</v>
      </c>
      <c r="AA74" s="223">
        <f t="shared" si="4"/>
        <v>59</v>
      </c>
      <c r="AB74" s="49" t="str">
        <f t="shared" si="5"/>
        <v>I.</v>
      </c>
      <c r="AC74" s="49" t="str">
        <f t="shared" si="6"/>
        <v>II.</v>
      </c>
    </row>
    <row r="75" spans="1:29" ht="15" x14ac:dyDescent="0.25">
      <c r="A75" s="217" t="s">
        <v>283</v>
      </c>
      <c r="B75" s="217" t="s">
        <v>280</v>
      </c>
      <c r="C75" s="76">
        <v>8</v>
      </c>
      <c r="D75" s="76">
        <v>7</v>
      </c>
      <c r="E75" s="76"/>
      <c r="F75" s="76"/>
      <c r="G75" s="76"/>
      <c r="H75" s="76"/>
      <c r="I75" s="76"/>
      <c r="J75" s="218">
        <f t="shared" si="0"/>
        <v>143</v>
      </c>
      <c r="K75" s="76">
        <v>2</v>
      </c>
      <c r="L75" s="76">
        <v>4</v>
      </c>
      <c r="M75" s="76">
        <v>4</v>
      </c>
      <c r="N75" s="76">
        <v>2</v>
      </c>
      <c r="O75" s="76">
        <v>2</v>
      </c>
      <c r="P75" s="76"/>
      <c r="Q75" s="76">
        <v>1</v>
      </c>
      <c r="R75" s="76"/>
      <c r="S75" s="76"/>
      <c r="T75" s="76"/>
      <c r="U75" s="76"/>
      <c r="V75" s="226">
        <f t="shared" si="1"/>
        <v>118</v>
      </c>
      <c r="W75" s="76">
        <f>9+9+9+8+8+6+5+5+5+5</f>
        <v>69</v>
      </c>
      <c r="X75" s="220">
        <v>17.86</v>
      </c>
      <c r="Y75" s="221">
        <f t="shared" si="7"/>
        <v>51.14</v>
      </c>
      <c r="Z75" s="222">
        <f t="shared" si="3"/>
        <v>312.14</v>
      </c>
      <c r="AA75" s="223">
        <f t="shared" si="4"/>
        <v>60</v>
      </c>
      <c r="AB75" s="49" t="str">
        <f t="shared" si="5"/>
        <v>I.</v>
      </c>
      <c r="AC75" s="49" t="str">
        <f t="shared" si="6"/>
        <v>III.</v>
      </c>
    </row>
    <row r="76" spans="1:29" ht="15" x14ac:dyDescent="0.25">
      <c r="A76" s="232" t="s">
        <v>207</v>
      </c>
      <c r="B76" s="232" t="s">
        <v>195</v>
      </c>
      <c r="C76" s="26">
        <v>7</v>
      </c>
      <c r="D76" s="26">
        <v>7</v>
      </c>
      <c r="E76" s="26">
        <v>1</v>
      </c>
      <c r="F76" s="26"/>
      <c r="G76" s="26"/>
      <c r="H76" s="26"/>
      <c r="I76" s="26"/>
      <c r="J76" s="225">
        <f t="shared" si="0"/>
        <v>141</v>
      </c>
      <c r="K76" s="26">
        <v>4</v>
      </c>
      <c r="L76" s="26">
        <v>4</v>
      </c>
      <c r="M76" s="26">
        <v>1</v>
      </c>
      <c r="N76" s="26">
        <v>4</v>
      </c>
      <c r="O76" s="26">
        <v>1</v>
      </c>
      <c r="P76" s="26">
        <v>1</v>
      </c>
      <c r="Q76" s="26"/>
      <c r="R76" s="26"/>
      <c r="S76" s="26"/>
      <c r="T76" s="26"/>
      <c r="U76" s="26"/>
      <c r="V76" s="226">
        <f t="shared" si="1"/>
        <v>123</v>
      </c>
      <c r="W76" s="26">
        <v>61</v>
      </c>
      <c r="X76" s="227">
        <v>13.05</v>
      </c>
      <c r="Y76" s="221">
        <f t="shared" si="7"/>
        <v>47.95</v>
      </c>
      <c r="Z76" s="222">
        <f t="shared" si="3"/>
        <v>311.95</v>
      </c>
      <c r="AA76" s="223">
        <f t="shared" si="4"/>
        <v>61</v>
      </c>
      <c r="AB76" s="49" t="str">
        <f t="shared" si="5"/>
        <v>I.</v>
      </c>
      <c r="AC76" s="49" t="str">
        <f t="shared" si="6"/>
        <v>III.</v>
      </c>
    </row>
    <row r="77" spans="1:29" ht="15" x14ac:dyDescent="0.25">
      <c r="A77" s="49" t="s">
        <v>137</v>
      </c>
      <c r="B77" s="257" t="s">
        <v>126</v>
      </c>
      <c r="C77" s="26">
        <v>9</v>
      </c>
      <c r="D77" s="26">
        <v>6</v>
      </c>
      <c r="E77" s="26"/>
      <c r="F77" s="26"/>
      <c r="G77" s="26"/>
      <c r="H77" s="26"/>
      <c r="I77" s="26"/>
      <c r="J77" s="225">
        <f t="shared" si="0"/>
        <v>144</v>
      </c>
      <c r="K77" s="26">
        <v>5</v>
      </c>
      <c r="L77" s="26">
        <v>5</v>
      </c>
      <c r="M77" s="26">
        <v>4</v>
      </c>
      <c r="N77" s="26">
        <v>1</v>
      </c>
      <c r="O77" s="26"/>
      <c r="P77" s="26"/>
      <c r="Q77" s="26"/>
      <c r="R77" s="26"/>
      <c r="S77" s="26"/>
      <c r="T77" s="26"/>
      <c r="U77" s="26"/>
      <c r="V77" s="226">
        <f t="shared" si="1"/>
        <v>134</v>
      </c>
      <c r="W77" s="26">
        <v>47</v>
      </c>
      <c r="X77" s="227">
        <v>13.25</v>
      </c>
      <c r="Y77" s="221">
        <f t="shared" si="7"/>
        <v>33.75</v>
      </c>
      <c r="Z77" s="222">
        <f t="shared" si="3"/>
        <v>311.75</v>
      </c>
      <c r="AA77" s="223">
        <f t="shared" si="4"/>
        <v>62</v>
      </c>
      <c r="AB77" s="49" t="str">
        <f t="shared" si="5"/>
        <v>I.</v>
      </c>
      <c r="AC77" s="49" t="str">
        <f t="shared" si="6"/>
        <v>I.</v>
      </c>
    </row>
    <row r="78" spans="1:29" ht="15" x14ac:dyDescent="0.25">
      <c r="A78" s="232" t="s">
        <v>138</v>
      </c>
      <c r="B78" s="232" t="s">
        <v>101</v>
      </c>
      <c r="C78" s="26">
        <v>1</v>
      </c>
      <c r="D78" s="26">
        <v>6</v>
      </c>
      <c r="E78" s="26">
        <v>3</v>
      </c>
      <c r="F78" s="26">
        <v>5</v>
      </c>
      <c r="G78" s="26"/>
      <c r="H78" s="26"/>
      <c r="I78" s="26"/>
      <c r="J78" s="225">
        <f t="shared" si="0"/>
        <v>123</v>
      </c>
      <c r="K78" s="26">
        <v>3</v>
      </c>
      <c r="L78" s="26">
        <v>4</v>
      </c>
      <c r="M78" s="26">
        <v>4</v>
      </c>
      <c r="N78" s="26">
        <v>1</v>
      </c>
      <c r="O78" s="26">
        <v>2</v>
      </c>
      <c r="P78" s="26">
        <v>1</v>
      </c>
      <c r="Q78" s="26"/>
      <c r="R78" s="26"/>
      <c r="S78" s="26"/>
      <c r="T78" s="26"/>
      <c r="U78" s="26"/>
      <c r="V78" s="226">
        <f t="shared" si="1"/>
        <v>122</v>
      </c>
      <c r="W78" s="26">
        <v>76</v>
      </c>
      <c r="X78" s="227">
        <v>9.4</v>
      </c>
      <c r="Y78" s="221">
        <f t="shared" si="7"/>
        <v>66.599999999999994</v>
      </c>
      <c r="Z78" s="222">
        <f t="shared" si="3"/>
        <v>311.60000000000002</v>
      </c>
      <c r="AA78" s="223">
        <f t="shared" si="4"/>
        <v>63</v>
      </c>
      <c r="AB78" s="49" t="str">
        <f t="shared" si="5"/>
        <v xml:space="preserve"> </v>
      </c>
      <c r="AC78" s="49" t="str">
        <f t="shared" si="6"/>
        <v>III.</v>
      </c>
    </row>
    <row r="79" spans="1:29" ht="15" x14ac:dyDescent="0.25">
      <c r="A79" s="217" t="s">
        <v>284</v>
      </c>
      <c r="B79" s="217" t="s">
        <v>280</v>
      </c>
      <c r="C79" s="76">
        <v>6</v>
      </c>
      <c r="D79" s="76">
        <v>8</v>
      </c>
      <c r="E79" s="76">
        <v>1</v>
      </c>
      <c r="F79" s="76"/>
      <c r="G79" s="76"/>
      <c r="H79" s="76"/>
      <c r="I79" s="76"/>
      <c r="J79" s="218">
        <f t="shared" si="0"/>
        <v>140</v>
      </c>
      <c r="K79" s="76">
        <v>4</v>
      </c>
      <c r="L79" s="76">
        <v>4</v>
      </c>
      <c r="M79" s="76">
        <v>4</v>
      </c>
      <c r="N79" s="76">
        <v>2</v>
      </c>
      <c r="O79" s="76"/>
      <c r="P79" s="76"/>
      <c r="Q79" s="76"/>
      <c r="R79" s="76">
        <v>1</v>
      </c>
      <c r="S79" s="76"/>
      <c r="T79" s="76"/>
      <c r="U79" s="76"/>
      <c r="V79" s="226">
        <f t="shared" si="1"/>
        <v>125</v>
      </c>
      <c r="W79" s="76">
        <f>10+8+8+8+8+6+6+5+5+1</f>
        <v>65</v>
      </c>
      <c r="X79" s="220">
        <v>18.45</v>
      </c>
      <c r="Y79" s="221">
        <f t="shared" si="7"/>
        <v>46.55</v>
      </c>
      <c r="Z79" s="222">
        <f t="shared" si="3"/>
        <v>311.55</v>
      </c>
      <c r="AA79" s="223">
        <f t="shared" si="4"/>
        <v>64</v>
      </c>
      <c r="AB79" s="49" t="str">
        <f t="shared" si="5"/>
        <v>I.</v>
      </c>
      <c r="AC79" s="49" t="str">
        <f t="shared" si="6"/>
        <v>II.</v>
      </c>
    </row>
    <row r="80" spans="1:29" ht="15" x14ac:dyDescent="0.25">
      <c r="A80" s="232" t="s">
        <v>216</v>
      </c>
      <c r="B80" s="256" t="s">
        <v>217</v>
      </c>
      <c r="C80" s="26">
        <v>5</v>
      </c>
      <c r="D80" s="26">
        <v>8</v>
      </c>
      <c r="E80" s="26">
        <v>2</v>
      </c>
      <c r="F80" s="26"/>
      <c r="G80" s="26"/>
      <c r="H80" s="26"/>
      <c r="I80" s="26"/>
      <c r="J80" s="225">
        <f t="shared" ref="J80:J143" si="8">IF(SUM(C80:I80)=0,0,IF(SUM(C80:I80)&lt;15,"CHYBÍ",IF(SUM(C80:I80)&gt;15,"MOC",IF(SUM(C80:I80)=15,SUM(C80*10+D80*9+E80*8+F80*7+G80*6+H80*5)))))</f>
        <v>138</v>
      </c>
      <c r="K80" s="26">
        <v>1</v>
      </c>
      <c r="L80" s="26">
        <v>4</v>
      </c>
      <c r="M80" s="26">
        <v>5</v>
      </c>
      <c r="N80" s="26">
        <v>1</v>
      </c>
      <c r="O80" s="26">
        <v>3</v>
      </c>
      <c r="P80" s="26">
        <v>1</v>
      </c>
      <c r="Q80" s="26"/>
      <c r="R80" s="26"/>
      <c r="S80" s="26"/>
      <c r="T80" s="26"/>
      <c r="U80" s="26"/>
      <c r="V80" s="226">
        <f t="shared" ref="V80:V143" si="9">IF(SUM(K80:U80)=0,0,IF(SUM(K80:U80)&lt;15,"CHYBÍ",IF(SUM(K80:U80)=15,SUM(K80*10+L80*9+M80*8+N80*7+O80*6+P80*5+Q80*4+R80*3+S80*2+T80*1,IF(SUM(K80:U80)&gt;15,"MOC")))))</f>
        <v>116</v>
      </c>
      <c r="W80" s="26">
        <v>78</v>
      </c>
      <c r="X80" s="227">
        <v>20.46</v>
      </c>
      <c r="Y80" s="221">
        <f t="shared" ref="Y80:Y111" si="10">SUM(W80-X80)</f>
        <v>57.54</v>
      </c>
      <c r="Z80" s="222">
        <f t="shared" ref="Z80:Z143" si="11">SUM(J80+V80+Y80)</f>
        <v>311.54000000000002</v>
      </c>
      <c r="AA80" s="223">
        <f t="shared" ref="AA80:AA143" si="12">RANK(Z80,$Z$16:$Z$219)</f>
        <v>65</v>
      </c>
      <c r="AB80" s="49" t="str">
        <f t="shared" ref="AB80:AB143" si="13">IF(AND(J80&gt;=146,J80&lt;=150),"M",IF(AND(J80&gt;=140,J80&lt;=145),"I.",IF(AND(J80&gt;=130,J80&lt;=139),"II.",IF(AND(J80&gt;=125,J80&lt;=133),"III."," "))))</f>
        <v>II.</v>
      </c>
      <c r="AC80" s="49" t="str">
        <f t="shared" ref="AC80:AC143" si="14">IF(AND(V80&gt;=137,V80&lt;=150),"M",IF(AND(V80&gt;=131,V80&lt;=136),"I.",IF(AND(V80&gt;=125,V80&lt;=130),"II.",IF(AND(V80&gt;=116,V80&lt;=124),"III."," "))))</f>
        <v>III.</v>
      </c>
    </row>
    <row r="81" spans="1:29" ht="15" x14ac:dyDescent="0.25">
      <c r="A81" s="232" t="s">
        <v>213</v>
      </c>
      <c r="B81" s="232" t="s">
        <v>195</v>
      </c>
      <c r="C81" s="26">
        <v>10</v>
      </c>
      <c r="D81" s="26">
        <v>4</v>
      </c>
      <c r="E81" s="26"/>
      <c r="F81" s="26"/>
      <c r="G81" s="26">
        <v>1</v>
      </c>
      <c r="H81" s="26"/>
      <c r="I81" s="26"/>
      <c r="J81" s="225">
        <f t="shared" si="8"/>
        <v>142</v>
      </c>
      <c r="K81" s="26">
        <v>2</v>
      </c>
      <c r="L81" s="26">
        <v>5</v>
      </c>
      <c r="M81" s="26">
        <v>3</v>
      </c>
      <c r="N81" s="26">
        <v>3</v>
      </c>
      <c r="O81" s="26">
        <v>1</v>
      </c>
      <c r="P81" s="26">
        <v>1</v>
      </c>
      <c r="Q81" s="26"/>
      <c r="R81" s="26"/>
      <c r="S81" s="26"/>
      <c r="T81" s="26"/>
      <c r="U81" s="26"/>
      <c r="V81" s="226">
        <f t="shared" si="9"/>
        <v>121</v>
      </c>
      <c r="W81" s="26">
        <v>61</v>
      </c>
      <c r="X81" s="227">
        <v>13.01</v>
      </c>
      <c r="Y81" s="221">
        <f t="shared" si="10"/>
        <v>47.99</v>
      </c>
      <c r="Z81" s="222">
        <f t="shared" si="11"/>
        <v>310.99</v>
      </c>
      <c r="AA81" s="223">
        <f t="shared" si="12"/>
        <v>66</v>
      </c>
      <c r="AB81" s="49" t="str">
        <f t="shared" si="13"/>
        <v>I.</v>
      </c>
      <c r="AC81" s="49" t="str">
        <f t="shared" si="14"/>
        <v>III.</v>
      </c>
    </row>
    <row r="82" spans="1:29" ht="15" x14ac:dyDescent="0.25">
      <c r="A82" s="224" t="s">
        <v>105</v>
      </c>
      <c r="B82" s="224" t="s">
        <v>98</v>
      </c>
      <c r="C82" s="26">
        <v>8</v>
      </c>
      <c r="D82" s="26">
        <v>5</v>
      </c>
      <c r="E82" s="26">
        <v>2</v>
      </c>
      <c r="F82" s="26"/>
      <c r="G82" s="26"/>
      <c r="H82" s="26"/>
      <c r="I82" s="26"/>
      <c r="J82" s="225">
        <f t="shared" si="8"/>
        <v>141</v>
      </c>
      <c r="K82" s="26">
        <v>3</v>
      </c>
      <c r="L82" s="26">
        <v>6</v>
      </c>
      <c r="M82" s="26">
        <v>4</v>
      </c>
      <c r="N82" s="26">
        <v>2</v>
      </c>
      <c r="O82" s="26"/>
      <c r="P82" s="26"/>
      <c r="Q82" s="26"/>
      <c r="R82" s="26"/>
      <c r="S82" s="26"/>
      <c r="T82" s="26"/>
      <c r="U82" s="26"/>
      <c r="V82" s="226">
        <f t="shared" si="9"/>
        <v>130</v>
      </c>
      <c r="W82" s="26">
        <v>62</v>
      </c>
      <c r="X82" s="227">
        <v>22.07</v>
      </c>
      <c r="Y82" s="221">
        <f t="shared" si="10"/>
        <v>39.93</v>
      </c>
      <c r="Z82" s="222">
        <f t="shared" si="11"/>
        <v>310.93</v>
      </c>
      <c r="AA82" s="223">
        <f t="shared" si="12"/>
        <v>67</v>
      </c>
      <c r="AB82" s="49" t="str">
        <f t="shared" si="13"/>
        <v>I.</v>
      </c>
      <c r="AC82" s="49" t="str">
        <f t="shared" si="14"/>
        <v>II.</v>
      </c>
    </row>
    <row r="83" spans="1:29" ht="15" x14ac:dyDescent="0.25">
      <c r="A83" s="49" t="s">
        <v>139</v>
      </c>
      <c r="B83" s="49" t="s">
        <v>140</v>
      </c>
      <c r="C83" s="26">
        <v>8</v>
      </c>
      <c r="D83" s="26">
        <v>7</v>
      </c>
      <c r="E83" s="26"/>
      <c r="F83" s="26"/>
      <c r="G83" s="26"/>
      <c r="H83" s="26"/>
      <c r="I83" s="26"/>
      <c r="J83" s="225">
        <f t="shared" si="8"/>
        <v>143</v>
      </c>
      <c r="K83" s="26">
        <v>2</v>
      </c>
      <c r="L83" s="26">
        <v>3</v>
      </c>
      <c r="M83" s="26">
        <v>4</v>
      </c>
      <c r="N83" s="26">
        <v>4</v>
      </c>
      <c r="O83" s="26"/>
      <c r="P83" s="26">
        <v>1</v>
      </c>
      <c r="Q83" s="26">
        <v>1</v>
      </c>
      <c r="R83" s="26"/>
      <c r="S83" s="26"/>
      <c r="T83" s="26"/>
      <c r="U83" s="26"/>
      <c r="V83" s="226">
        <f t="shared" si="9"/>
        <v>116</v>
      </c>
      <c r="W83" s="26">
        <v>61</v>
      </c>
      <c r="X83" s="227">
        <v>9.73</v>
      </c>
      <c r="Y83" s="221">
        <f t="shared" si="10"/>
        <v>51.269999999999996</v>
      </c>
      <c r="Z83" s="222">
        <f t="shared" si="11"/>
        <v>310.27</v>
      </c>
      <c r="AA83" s="223">
        <f t="shared" si="12"/>
        <v>68</v>
      </c>
      <c r="AB83" s="49" t="str">
        <f t="shared" si="13"/>
        <v>I.</v>
      </c>
      <c r="AC83" s="49" t="str">
        <f t="shared" si="14"/>
        <v>III.</v>
      </c>
    </row>
    <row r="84" spans="1:29" ht="15" x14ac:dyDescent="0.25">
      <c r="A84" s="224" t="s">
        <v>242</v>
      </c>
      <c r="B84" s="224" t="s">
        <v>232</v>
      </c>
      <c r="C84" s="26">
        <v>11</v>
      </c>
      <c r="D84" s="26">
        <v>4</v>
      </c>
      <c r="E84" s="26"/>
      <c r="F84" s="26"/>
      <c r="G84" s="26"/>
      <c r="H84" s="26"/>
      <c r="I84" s="26"/>
      <c r="J84" s="225">
        <f t="shared" si="8"/>
        <v>146</v>
      </c>
      <c r="K84" s="26">
        <v>1</v>
      </c>
      <c r="L84" s="26">
        <v>10</v>
      </c>
      <c r="M84" s="26">
        <v>4</v>
      </c>
      <c r="N84" s="26"/>
      <c r="O84" s="26"/>
      <c r="P84" s="26"/>
      <c r="Q84" s="26"/>
      <c r="R84" s="26"/>
      <c r="S84" s="26"/>
      <c r="T84" s="26"/>
      <c r="U84" s="26"/>
      <c r="V84" s="226">
        <f t="shared" si="9"/>
        <v>132</v>
      </c>
      <c r="W84" s="26">
        <v>48</v>
      </c>
      <c r="X84" s="227">
        <v>15.81</v>
      </c>
      <c r="Y84" s="221">
        <f t="shared" si="10"/>
        <v>32.19</v>
      </c>
      <c r="Z84" s="222">
        <f t="shared" si="11"/>
        <v>310.19</v>
      </c>
      <c r="AA84" s="223">
        <f t="shared" si="12"/>
        <v>69</v>
      </c>
      <c r="AB84" s="49" t="str">
        <f t="shared" si="13"/>
        <v>M</v>
      </c>
      <c r="AC84" s="49" t="str">
        <f t="shared" si="14"/>
        <v>I.</v>
      </c>
    </row>
    <row r="85" spans="1:29" ht="15" x14ac:dyDescent="0.25">
      <c r="A85" s="224" t="s">
        <v>106</v>
      </c>
      <c r="B85" s="224" t="s">
        <v>98</v>
      </c>
      <c r="C85" s="26">
        <v>6</v>
      </c>
      <c r="D85" s="26">
        <v>8</v>
      </c>
      <c r="E85" s="26">
        <v>1</v>
      </c>
      <c r="F85" s="26"/>
      <c r="G85" s="26"/>
      <c r="H85" s="26"/>
      <c r="I85" s="26"/>
      <c r="J85" s="225">
        <f t="shared" si="8"/>
        <v>140</v>
      </c>
      <c r="K85" s="26">
        <v>3</v>
      </c>
      <c r="L85" s="26">
        <v>2</v>
      </c>
      <c r="M85" s="26">
        <v>2</v>
      </c>
      <c r="N85" s="26">
        <v>5</v>
      </c>
      <c r="O85" s="26"/>
      <c r="P85" s="26">
        <v>1</v>
      </c>
      <c r="Q85" s="26">
        <v>1</v>
      </c>
      <c r="R85" s="26"/>
      <c r="S85" s="26">
        <v>1</v>
      </c>
      <c r="T85" s="26"/>
      <c r="U85" s="26"/>
      <c r="V85" s="226">
        <f t="shared" si="9"/>
        <v>110</v>
      </c>
      <c r="W85" s="26">
        <v>78</v>
      </c>
      <c r="X85" s="227">
        <v>17.98</v>
      </c>
      <c r="Y85" s="221">
        <f t="shared" si="10"/>
        <v>60.019999999999996</v>
      </c>
      <c r="Z85" s="222">
        <f t="shared" si="11"/>
        <v>310.02</v>
      </c>
      <c r="AA85" s="223">
        <f t="shared" si="12"/>
        <v>70</v>
      </c>
      <c r="AB85" s="49" t="str">
        <f t="shared" si="13"/>
        <v>I.</v>
      </c>
      <c r="AC85" s="49" t="str">
        <f t="shared" si="14"/>
        <v xml:space="preserve"> </v>
      </c>
    </row>
    <row r="86" spans="1:29" ht="15" x14ac:dyDescent="0.25">
      <c r="A86" s="224" t="s">
        <v>65</v>
      </c>
      <c r="B86" s="224" t="s">
        <v>54</v>
      </c>
      <c r="C86" s="26">
        <v>7</v>
      </c>
      <c r="D86" s="26">
        <v>6</v>
      </c>
      <c r="E86" s="26">
        <v>1</v>
      </c>
      <c r="F86" s="26">
        <v>1</v>
      </c>
      <c r="G86" s="26"/>
      <c r="H86" s="26"/>
      <c r="I86" s="26"/>
      <c r="J86" s="225">
        <f t="shared" si="8"/>
        <v>139</v>
      </c>
      <c r="K86" s="26">
        <v>4</v>
      </c>
      <c r="L86" s="26">
        <v>4</v>
      </c>
      <c r="M86" s="26">
        <v>3</v>
      </c>
      <c r="N86" s="26">
        <v>3</v>
      </c>
      <c r="O86" s="26"/>
      <c r="P86" s="26"/>
      <c r="Q86" s="26"/>
      <c r="R86" s="26"/>
      <c r="S86" s="26">
        <v>1</v>
      </c>
      <c r="T86" s="26"/>
      <c r="U86" s="26"/>
      <c r="V86" s="226">
        <f t="shared" si="9"/>
        <v>123</v>
      </c>
      <c r="W86" s="26">
        <v>62</v>
      </c>
      <c r="X86" s="227">
        <v>13.99</v>
      </c>
      <c r="Y86" s="221">
        <f t="shared" si="10"/>
        <v>48.01</v>
      </c>
      <c r="Z86" s="222">
        <f t="shared" si="11"/>
        <v>310.01</v>
      </c>
      <c r="AA86" s="223">
        <f t="shared" si="12"/>
        <v>71</v>
      </c>
      <c r="AB86" s="49" t="str">
        <f t="shared" si="13"/>
        <v>II.</v>
      </c>
      <c r="AC86" s="49" t="str">
        <f t="shared" si="14"/>
        <v>III.</v>
      </c>
    </row>
    <row r="87" spans="1:29" ht="15" x14ac:dyDescent="0.25">
      <c r="A87" s="224" t="s">
        <v>367</v>
      </c>
      <c r="B87" s="224" t="s">
        <v>363</v>
      </c>
      <c r="C87" s="26">
        <v>8</v>
      </c>
      <c r="D87" s="26">
        <v>4</v>
      </c>
      <c r="E87" s="26">
        <v>3</v>
      </c>
      <c r="F87" s="26"/>
      <c r="G87" s="26"/>
      <c r="H87" s="26"/>
      <c r="I87" s="158"/>
      <c r="J87" s="225">
        <f t="shared" si="8"/>
        <v>140</v>
      </c>
      <c r="K87" s="26"/>
      <c r="L87" s="26">
        <v>4</v>
      </c>
      <c r="M87" s="26">
        <v>5</v>
      </c>
      <c r="N87" s="26">
        <v>4</v>
      </c>
      <c r="O87" s="26"/>
      <c r="P87" s="26">
        <v>2</v>
      </c>
      <c r="Q87" s="26"/>
      <c r="R87" s="26"/>
      <c r="S87" s="26"/>
      <c r="T87" s="158"/>
      <c r="U87" s="158"/>
      <c r="V87" s="226">
        <f t="shared" si="9"/>
        <v>114</v>
      </c>
      <c r="W87" s="26">
        <v>81</v>
      </c>
      <c r="X87" s="227">
        <v>25.1</v>
      </c>
      <c r="Y87" s="221">
        <f t="shared" si="10"/>
        <v>55.9</v>
      </c>
      <c r="Z87" s="222">
        <f t="shared" si="11"/>
        <v>309.89999999999998</v>
      </c>
      <c r="AA87" s="223">
        <f t="shared" si="12"/>
        <v>72</v>
      </c>
      <c r="AB87" s="49" t="str">
        <f t="shared" si="13"/>
        <v>I.</v>
      </c>
      <c r="AC87" s="49" t="str">
        <f t="shared" si="14"/>
        <v xml:space="preserve"> </v>
      </c>
    </row>
    <row r="88" spans="1:29" ht="15" x14ac:dyDescent="0.25">
      <c r="A88" s="224" t="s">
        <v>332</v>
      </c>
      <c r="B88" s="224" t="s">
        <v>324</v>
      </c>
      <c r="C88" s="26">
        <v>6</v>
      </c>
      <c r="D88" s="26">
        <v>7</v>
      </c>
      <c r="E88" s="26">
        <v>1</v>
      </c>
      <c r="F88" s="26">
        <v>1</v>
      </c>
      <c r="G88" s="26"/>
      <c r="H88" s="26"/>
      <c r="I88" s="26"/>
      <c r="J88" s="233">
        <f t="shared" si="8"/>
        <v>138</v>
      </c>
      <c r="K88" s="26">
        <v>3</v>
      </c>
      <c r="L88" s="26">
        <v>2</v>
      </c>
      <c r="M88" s="26">
        <v>3</v>
      </c>
      <c r="N88" s="26">
        <v>6</v>
      </c>
      <c r="O88" s="26"/>
      <c r="P88" s="26"/>
      <c r="Q88" s="26">
        <v>1</v>
      </c>
      <c r="R88" s="26"/>
      <c r="S88" s="26"/>
      <c r="T88" s="26"/>
      <c r="U88" s="26"/>
      <c r="V88" s="234">
        <f t="shared" si="9"/>
        <v>118</v>
      </c>
      <c r="W88" s="26">
        <v>65</v>
      </c>
      <c r="X88" s="227">
        <v>11.16</v>
      </c>
      <c r="Y88" s="235">
        <f t="shared" si="10"/>
        <v>53.84</v>
      </c>
      <c r="Z88" s="236">
        <f t="shared" si="11"/>
        <v>309.84000000000003</v>
      </c>
      <c r="AA88" s="237">
        <f t="shared" si="12"/>
        <v>73</v>
      </c>
      <c r="AB88" s="49" t="str">
        <f t="shared" si="13"/>
        <v>II.</v>
      </c>
      <c r="AC88" s="49" t="str">
        <f t="shared" si="14"/>
        <v>III.</v>
      </c>
    </row>
    <row r="89" spans="1:29" ht="15" x14ac:dyDescent="0.25">
      <c r="A89" s="232" t="s">
        <v>141</v>
      </c>
      <c r="B89" s="232" t="s">
        <v>121</v>
      </c>
      <c r="C89" s="26">
        <v>6</v>
      </c>
      <c r="D89" s="26">
        <v>6</v>
      </c>
      <c r="E89" s="26">
        <v>3</v>
      </c>
      <c r="F89" s="26"/>
      <c r="G89" s="26"/>
      <c r="H89" s="26"/>
      <c r="I89" s="26"/>
      <c r="J89" s="225">
        <f t="shared" si="8"/>
        <v>138</v>
      </c>
      <c r="K89" s="26"/>
      <c r="L89" s="26">
        <v>4</v>
      </c>
      <c r="M89" s="26">
        <v>7</v>
      </c>
      <c r="N89" s="26">
        <v>2</v>
      </c>
      <c r="O89" s="26">
        <v>1</v>
      </c>
      <c r="P89" s="26">
        <v>1</v>
      </c>
      <c r="Q89" s="26"/>
      <c r="R89" s="26"/>
      <c r="S89" s="26"/>
      <c r="T89" s="26"/>
      <c r="U89" s="26"/>
      <c r="V89" s="226">
        <f t="shared" si="9"/>
        <v>117</v>
      </c>
      <c r="W89" s="26">
        <v>65</v>
      </c>
      <c r="X89" s="227">
        <v>11.38</v>
      </c>
      <c r="Y89" s="221">
        <f t="shared" si="10"/>
        <v>53.62</v>
      </c>
      <c r="Z89" s="222">
        <f t="shared" si="11"/>
        <v>308.62</v>
      </c>
      <c r="AA89" s="223">
        <f t="shared" si="12"/>
        <v>74</v>
      </c>
      <c r="AB89" s="49" t="str">
        <f t="shared" si="13"/>
        <v>II.</v>
      </c>
      <c r="AC89" s="49" t="str">
        <f t="shared" si="14"/>
        <v>III.</v>
      </c>
    </row>
    <row r="90" spans="1:29" ht="15" x14ac:dyDescent="0.25">
      <c r="A90" s="232" t="s">
        <v>142</v>
      </c>
      <c r="B90" s="232" t="s">
        <v>128</v>
      </c>
      <c r="C90" s="26">
        <v>8</v>
      </c>
      <c r="D90" s="26">
        <v>4</v>
      </c>
      <c r="E90" s="26">
        <v>2</v>
      </c>
      <c r="F90" s="26"/>
      <c r="G90" s="26"/>
      <c r="H90" s="26"/>
      <c r="I90" s="26">
        <v>1</v>
      </c>
      <c r="J90" s="225">
        <f t="shared" si="8"/>
        <v>132</v>
      </c>
      <c r="K90" s="26">
        <v>2</v>
      </c>
      <c r="L90" s="26">
        <v>6</v>
      </c>
      <c r="M90" s="26">
        <v>3</v>
      </c>
      <c r="N90" s="26">
        <v>3</v>
      </c>
      <c r="O90" s="26">
        <v>1</v>
      </c>
      <c r="P90" s="26"/>
      <c r="Q90" s="26"/>
      <c r="R90" s="26"/>
      <c r="S90" s="26"/>
      <c r="T90" s="26"/>
      <c r="U90" s="26"/>
      <c r="V90" s="226">
        <f t="shared" si="9"/>
        <v>125</v>
      </c>
      <c r="W90" s="26">
        <v>70</v>
      </c>
      <c r="X90" s="227">
        <v>18.649999999999999</v>
      </c>
      <c r="Y90" s="221">
        <f t="shared" si="10"/>
        <v>51.35</v>
      </c>
      <c r="Z90" s="222">
        <f t="shared" si="11"/>
        <v>308.35000000000002</v>
      </c>
      <c r="AA90" s="223">
        <f t="shared" si="12"/>
        <v>75</v>
      </c>
      <c r="AB90" s="49" t="str">
        <f t="shared" si="13"/>
        <v>II.</v>
      </c>
      <c r="AC90" s="49" t="str">
        <f t="shared" si="14"/>
        <v>II.</v>
      </c>
    </row>
    <row r="91" spans="1:29" ht="15" x14ac:dyDescent="0.25">
      <c r="A91" s="224" t="s">
        <v>66</v>
      </c>
      <c r="B91" s="224" t="s">
        <v>62</v>
      </c>
      <c r="C91" s="26">
        <v>11</v>
      </c>
      <c r="D91" s="26">
        <v>4</v>
      </c>
      <c r="E91" s="26"/>
      <c r="F91" s="26"/>
      <c r="G91" s="26"/>
      <c r="H91" s="26"/>
      <c r="I91" s="26"/>
      <c r="J91" s="225">
        <f t="shared" si="8"/>
        <v>146</v>
      </c>
      <c r="K91" s="26">
        <v>1</v>
      </c>
      <c r="L91" s="26">
        <v>3</v>
      </c>
      <c r="M91" s="26">
        <v>6</v>
      </c>
      <c r="N91" s="26">
        <v>5</v>
      </c>
      <c r="O91" s="26"/>
      <c r="P91" s="26"/>
      <c r="Q91" s="26"/>
      <c r="R91" s="26"/>
      <c r="S91" s="26"/>
      <c r="T91" s="26"/>
      <c r="U91" s="26"/>
      <c r="V91" s="226">
        <f t="shared" si="9"/>
        <v>120</v>
      </c>
      <c r="W91" s="26">
        <v>65</v>
      </c>
      <c r="X91" s="227">
        <v>22.77</v>
      </c>
      <c r="Y91" s="221">
        <f t="shared" si="10"/>
        <v>42.230000000000004</v>
      </c>
      <c r="Z91" s="222">
        <f t="shared" si="11"/>
        <v>308.23</v>
      </c>
      <c r="AA91" s="223">
        <f t="shared" si="12"/>
        <v>76</v>
      </c>
      <c r="AB91" s="49" t="str">
        <f t="shared" si="13"/>
        <v>M</v>
      </c>
      <c r="AC91" s="49" t="str">
        <f t="shared" si="14"/>
        <v>III.</v>
      </c>
    </row>
    <row r="92" spans="1:29" ht="15" x14ac:dyDescent="0.25">
      <c r="A92" s="224" t="s">
        <v>245</v>
      </c>
      <c r="B92" s="224" t="s">
        <v>236</v>
      </c>
      <c r="C92" s="26">
        <v>11</v>
      </c>
      <c r="D92" s="26">
        <v>4</v>
      </c>
      <c r="E92" s="26"/>
      <c r="F92" s="26"/>
      <c r="G92" s="26"/>
      <c r="H92" s="26"/>
      <c r="I92" s="26"/>
      <c r="J92" s="225">
        <f t="shared" si="8"/>
        <v>146</v>
      </c>
      <c r="K92" s="26">
        <v>4</v>
      </c>
      <c r="L92" s="26">
        <v>5</v>
      </c>
      <c r="M92" s="26">
        <v>1</v>
      </c>
      <c r="N92" s="26">
        <v>3</v>
      </c>
      <c r="O92" s="26">
        <v>2</v>
      </c>
      <c r="P92" s="26"/>
      <c r="Q92" s="26"/>
      <c r="R92" s="26"/>
      <c r="S92" s="26"/>
      <c r="T92" s="26"/>
      <c r="U92" s="26"/>
      <c r="V92" s="226">
        <f t="shared" si="9"/>
        <v>126</v>
      </c>
      <c r="W92" s="26">
        <v>63</v>
      </c>
      <c r="X92" s="227">
        <v>27.28</v>
      </c>
      <c r="Y92" s="221">
        <f t="shared" si="10"/>
        <v>35.72</v>
      </c>
      <c r="Z92" s="222">
        <f t="shared" si="11"/>
        <v>307.72000000000003</v>
      </c>
      <c r="AA92" s="223">
        <f t="shared" si="12"/>
        <v>77</v>
      </c>
      <c r="AB92" s="49" t="str">
        <f t="shared" si="13"/>
        <v>M</v>
      </c>
      <c r="AC92" s="49" t="str">
        <f t="shared" si="14"/>
        <v>II.</v>
      </c>
    </row>
    <row r="93" spans="1:29" ht="15" x14ac:dyDescent="0.25">
      <c r="A93" s="224" t="s">
        <v>333</v>
      </c>
      <c r="B93" s="224" t="s">
        <v>331</v>
      </c>
      <c r="C93" s="26">
        <v>7</v>
      </c>
      <c r="D93" s="26">
        <v>8</v>
      </c>
      <c r="E93" s="26"/>
      <c r="F93" s="26"/>
      <c r="G93" s="26"/>
      <c r="H93" s="26"/>
      <c r="I93" s="26"/>
      <c r="J93" s="233">
        <f t="shared" si="8"/>
        <v>142</v>
      </c>
      <c r="K93" s="26">
        <v>4</v>
      </c>
      <c r="L93" s="26">
        <v>2</v>
      </c>
      <c r="M93" s="26">
        <v>7</v>
      </c>
      <c r="N93" s="26">
        <v>2</v>
      </c>
      <c r="O93" s="26"/>
      <c r="P93" s="26"/>
      <c r="Q93" s="26"/>
      <c r="R93" s="26"/>
      <c r="S93" s="26"/>
      <c r="T93" s="26"/>
      <c r="U93" s="26"/>
      <c r="V93" s="234">
        <f t="shared" si="9"/>
        <v>128</v>
      </c>
      <c r="W93" s="26">
        <v>58</v>
      </c>
      <c r="X93" s="227">
        <v>20.350000000000001</v>
      </c>
      <c r="Y93" s="235">
        <f t="shared" si="10"/>
        <v>37.65</v>
      </c>
      <c r="Z93" s="236">
        <f t="shared" si="11"/>
        <v>307.64999999999998</v>
      </c>
      <c r="AA93" s="237">
        <f t="shared" si="12"/>
        <v>78</v>
      </c>
      <c r="AB93" s="49" t="str">
        <f t="shared" si="13"/>
        <v>I.</v>
      </c>
      <c r="AC93" s="49" t="str">
        <f t="shared" si="14"/>
        <v>II.</v>
      </c>
    </row>
    <row r="94" spans="1:29" ht="15" x14ac:dyDescent="0.25">
      <c r="A94" s="224" t="s">
        <v>241</v>
      </c>
      <c r="B94" s="224" t="s">
        <v>232</v>
      </c>
      <c r="C94" s="26">
        <v>7</v>
      </c>
      <c r="D94" s="26">
        <v>4</v>
      </c>
      <c r="E94" s="26">
        <v>3</v>
      </c>
      <c r="F94" s="26">
        <v>1</v>
      </c>
      <c r="G94" s="26"/>
      <c r="H94" s="26"/>
      <c r="I94" s="26"/>
      <c r="J94" s="225">
        <f t="shared" si="8"/>
        <v>137</v>
      </c>
      <c r="K94" s="26">
        <v>2</v>
      </c>
      <c r="L94" s="26">
        <v>6</v>
      </c>
      <c r="M94" s="26">
        <v>2</v>
      </c>
      <c r="N94" s="26">
        <v>4</v>
      </c>
      <c r="O94" s="26"/>
      <c r="P94" s="26"/>
      <c r="Q94" s="26"/>
      <c r="R94" s="26"/>
      <c r="S94" s="26"/>
      <c r="T94" s="26"/>
      <c r="U94" s="26">
        <v>1</v>
      </c>
      <c r="V94" s="226">
        <f t="shared" si="9"/>
        <v>118</v>
      </c>
      <c r="W94" s="26">
        <v>65</v>
      </c>
      <c r="X94" s="227">
        <v>13.26</v>
      </c>
      <c r="Y94" s="221">
        <f t="shared" si="10"/>
        <v>51.74</v>
      </c>
      <c r="Z94" s="222">
        <f t="shared" si="11"/>
        <v>306.74</v>
      </c>
      <c r="AA94" s="223">
        <f t="shared" si="12"/>
        <v>79</v>
      </c>
      <c r="AB94" s="49" t="str">
        <f t="shared" si="13"/>
        <v>II.</v>
      </c>
      <c r="AC94" s="49" t="str">
        <f t="shared" si="14"/>
        <v>III.</v>
      </c>
    </row>
    <row r="95" spans="1:29" ht="15" x14ac:dyDescent="0.25">
      <c r="A95" s="232" t="s">
        <v>143</v>
      </c>
      <c r="B95" s="232" t="s">
        <v>121</v>
      </c>
      <c r="C95" s="26">
        <v>5</v>
      </c>
      <c r="D95" s="26">
        <v>9</v>
      </c>
      <c r="E95" s="26">
        <v>1</v>
      </c>
      <c r="F95" s="26"/>
      <c r="G95" s="26"/>
      <c r="H95" s="26"/>
      <c r="I95" s="26"/>
      <c r="J95" s="225">
        <f t="shared" si="8"/>
        <v>139</v>
      </c>
      <c r="K95" s="26">
        <v>3</v>
      </c>
      <c r="L95" s="26">
        <v>3</v>
      </c>
      <c r="M95" s="26">
        <v>5</v>
      </c>
      <c r="N95" s="26">
        <v>3</v>
      </c>
      <c r="O95" s="26"/>
      <c r="P95" s="26"/>
      <c r="Q95" s="26">
        <v>1</v>
      </c>
      <c r="R95" s="26"/>
      <c r="S95" s="26"/>
      <c r="T95" s="26"/>
      <c r="U95" s="26"/>
      <c r="V95" s="226">
        <f t="shared" si="9"/>
        <v>122</v>
      </c>
      <c r="W95" s="26">
        <v>56</v>
      </c>
      <c r="X95" s="227">
        <v>10.6</v>
      </c>
      <c r="Y95" s="221">
        <f t="shared" si="10"/>
        <v>45.4</v>
      </c>
      <c r="Z95" s="222">
        <f t="shared" si="11"/>
        <v>306.39999999999998</v>
      </c>
      <c r="AA95" s="223">
        <f t="shared" si="12"/>
        <v>80</v>
      </c>
      <c r="AB95" s="49" t="str">
        <f t="shared" si="13"/>
        <v>II.</v>
      </c>
      <c r="AC95" s="49" t="str">
        <f t="shared" si="14"/>
        <v>III.</v>
      </c>
    </row>
    <row r="96" spans="1:29" ht="15" x14ac:dyDescent="0.25">
      <c r="A96" s="217" t="s">
        <v>67</v>
      </c>
      <c r="B96" s="217" t="s">
        <v>62</v>
      </c>
      <c r="C96" s="76">
        <v>5</v>
      </c>
      <c r="D96" s="76">
        <v>9</v>
      </c>
      <c r="E96" s="76">
        <v>1</v>
      </c>
      <c r="F96" s="76"/>
      <c r="G96" s="76"/>
      <c r="H96" s="76"/>
      <c r="I96" s="76"/>
      <c r="J96" s="218">
        <f t="shared" si="8"/>
        <v>139</v>
      </c>
      <c r="K96" s="76">
        <v>4</v>
      </c>
      <c r="L96" s="76">
        <v>1</v>
      </c>
      <c r="M96" s="76">
        <v>4</v>
      </c>
      <c r="N96" s="76">
        <v>4</v>
      </c>
      <c r="O96" s="76">
        <v>1</v>
      </c>
      <c r="P96" s="76">
        <v>1</v>
      </c>
      <c r="Q96" s="76"/>
      <c r="R96" s="76"/>
      <c r="S96" s="76"/>
      <c r="T96" s="76"/>
      <c r="U96" s="76"/>
      <c r="V96" s="219">
        <f t="shared" si="9"/>
        <v>120</v>
      </c>
      <c r="W96" s="76">
        <v>69</v>
      </c>
      <c r="X96" s="220">
        <v>21.61</v>
      </c>
      <c r="Y96" s="221">
        <f t="shared" si="10"/>
        <v>47.39</v>
      </c>
      <c r="Z96" s="222">
        <f t="shared" si="11"/>
        <v>306.39</v>
      </c>
      <c r="AA96" s="223">
        <f t="shared" si="12"/>
        <v>81</v>
      </c>
      <c r="AB96" s="49" t="str">
        <f t="shared" si="13"/>
        <v>II.</v>
      </c>
      <c r="AC96" s="49" t="str">
        <f t="shared" si="14"/>
        <v>III.</v>
      </c>
    </row>
    <row r="97" spans="1:29" ht="15" x14ac:dyDescent="0.25">
      <c r="A97" s="224" t="s">
        <v>401</v>
      </c>
      <c r="B97" s="254" t="s">
        <v>126</v>
      </c>
      <c r="C97" s="26">
        <v>8</v>
      </c>
      <c r="D97" s="26">
        <v>4</v>
      </c>
      <c r="E97" s="26">
        <v>3</v>
      </c>
      <c r="F97" s="26"/>
      <c r="G97" s="26"/>
      <c r="H97" s="26"/>
      <c r="I97" s="26"/>
      <c r="J97" s="225">
        <f t="shared" si="8"/>
        <v>140</v>
      </c>
      <c r="K97" s="26">
        <v>2</v>
      </c>
      <c r="L97" s="26">
        <v>6</v>
      </c>
      <c r="M97" s="26">
        <v>3</v>
      </c>
      <c r="N97" s="26">
        <v>3</v>
      </c>
      <c r="O97" s="26">
        <v>1</v>
      </c>
      <c r="P97" s="26"/>
      <c r="Q97" s="26"/>
      <c r="R97" s="26"/>
      <c r="S97" s="26"/>
      <c r="T97" s="26"/>
      <c r="U97" s="26"/>
      <c r="V97" s="226">
        <f t="shared" si="9"/>
        <v>125</v>
      </c>
      <c r="W97" s="26">
        <v>63</v>
      </c>
      <c r="X97" s="227">
        <v>21.72</v>
      </c>
      <c r="Y97" s="221">
        <f t="shared" si="10"/>
        <v>41.28</v>
      </c>
      <c r="Z97" s="222">
        <f t="shared" si="11"/>
        <v>306.27999999999997</v>
      </c>
      <c r="AA97" s="223">
        <f t="shared" si="12"/>
        <v>82</v>
      </c>
      <c r="AB97" s="49" t="str">
        <f t="shared" si="13"/>
        <v>I.</v>
      </c>
      <c r="AC97" s="49" t="str">
        <f t="shared" si="14"/>
        <v>II.</v>
      </c>
    </row>
    <row r="98" spans="1:29" ht="15" x14ac:dyDescent="0.25">
      <c r="A98" s="232" t="s">
        <v>210</v>
      </c>
      <c r="B98" s="232" t="s">
        <v>195</v>
      </c>
      <c r="C98" s="26">
        <v>5</v>
      </c>
      <c r="D98" s="26">
        <v>8</v>
      </c>
      <c r="E98" s="26">
        <v>1</v>
      </c>
      <c r="F98" s="26">
        <v>1</v>
      </c>
      <c r="G98" s="26"/>
      <c r="H98" s="26"/>
      <c r="I98" s="26"/>
      <c r="J98" s="225">
        <f t="shared" si="8"/>
        <v>137</v>
      </c>
      <c r="K98" s="26"/>
      <c r="L98" s="26">
        <v>7</v>
      </c>
      <c r="M98" s="26">
        <v>3</v>
      </c>
      <c r="N98" s="26">
        <v>1</v>
      </c>
      <c r="O98" s="26">
        <v>2</v>
      </c>
      <c r="P98" s="26">
        <v>2</v>
      </c>
      <c r="Q98" s="26"/>
      <c r="R98" s="26"/>
      <c r="S98" s="26"/>
      <c r="T98" s="26"/>
      <c r="U98" s="26"/>
      <c r="V98" s="226">
        <f t="shared" si="9"/>
        <v>116</v>
      </c>
      <c r="W98" s="26">
        <v>67</v>
      </c>
      <c r="X98" s="227">
        <v>14.18</v>
      </c>
      <c r="Y98" s="221">
        <f t="shared" si="10"/>
        <v>52.82</v>
      </c>
      <c r="Z98" s="222">
        <f t="shared" si="11"/>
        <v>305.82</v>
      </c>
      <c r="AA98" s="223">
        <f t="shared" si="12"/>
        <v>83</v>
      </c>
      <c r="AB98" s="49" t="str">
        <f t="shared" si="13"/>
        <v>II.</v>
      </c>
      <c r="AC98" s="49" t="str">
        <f t="shared" si="14"/>
        <v>III.</v>
      </c>
    </row>
    <row r="99" spans="1:29" ht="15" x14ac:dyDescent="0.25">
      <c r="A99" s="217" t="s">
        <v>285</v>
      </c>
      <c r="B99" s="217" t="s">
        <v>276</v>
      </c>
      <c r="C99" s="76">
        <v>10</v>
      </c>
      <c r="D99" s="76">
        <v>4</v>
      </c>
      <c r="E99" s="76">
        <v>1</v>
      </c>
      <c r="F99" s="76"/>
      <c r="G99" s="76"/>
      <c r="H99" s="76"/>
      <c r="I99" s="76"/>
      <c r="J99" s="218">
        <f t="shared" si="8"/>
        <v>144</v>
      </c>
      <c r="K99" s="76">
        <v>3</v>
      </c>
      <c r="L99" s="76">
        <v>2</v>
      </c>
      <c r="M99" s="76">
        <v>8</v>
      </c>
      <c r="N99" s="76">
        <v>2</v>
      </c>
      <c r="O99" s="76"/>
      <c r="P99" s="76"/>
      <c r="Q99" s="76"/>
      <c r="R99" s="76"/>
      <c r="S99" s="76"/>
      <c r="T99" s="76"/>
      <c r="U99" s="76"/>
      <c r="V99" s="226">
        <f t="shared" si="9"/>
        <v>126</v>
      </c>
      <c r="W99" s="76">
        <f>10+9+8+8+8+4+4+3+3</f>
        <v>57</v>
      </c>
      <c r="X99" s="220">
        <v>21.31</v>
      </c>
      <c r="Y99" s="221">
        <f t="shared" si="10"/>
        <v>35.69</v>
      </c>
      <c r="Z99" s="222">
        <f t="shared" si="11"/>
        <v>305.69</v>
      </c>
      <c r="AA99" s="223">
        <f t="shared" si="12"/>
        <v>84</v>
      </c>
      <c r="AB99" s="49" t="str">
        <f t="shared" si="13"/>
        <v>I.</v>
      </c>
      <c r="AC99" s="49" t="str">
        <f t="shared" si="14"/>
        <v>II.</v>
      </c>
    </row>
    <row r="100" spans="1:29" ht="15" x14ac:dyDescent="0.25">
      <c r="A100" s="217" t="s">
        <v>286</v>
      </c>
      <c r="B100" s="217" t="s">
        <v>280</v>
      </c>
      <c r="C100" s="76">
        <v>5</v>
      </c>
      <c r="D100" s="76">
        <v>5</v>
      </c>
      <c r="E100" s="76">
        <v>4</v>
      </c>
      <c r="F100" s="76">
        <v>1</v>
      </c>
      <c r="G100" s="76"/>
      <c r="H100" s="76"/>
      <c r="I100" s="76"/>
      <c r="J100" s="218">
        <f t="shared" si="8"/>
        <v>134</v>
      </c>
      <c r="K100" s="76">
        <v>2</v>
      </c>
      <c r="L100" s="76">
        <v>5</v>
      </c>
      <c r="M100" s="76">
        <v>4</v>
      </c>
      <c r="N100" s="76">
        <v>2</v>
      </c>
      <c r="O100" s="76">
        <v>1</v>
      </c>
      <c r="P100" s="76"/>
      <c r="Q100" s="76">
        <v>1</v>
      </c>
      <c r="R100" s="76"/>
      <c r="S100" s="76"/>
      <c r="T100" s="76"/>
      <c r="U100" s="76"/>
      <c r="V100" s="226">
        <f t="shared" si="9"/>
        <v>121</v>
      </c>
      <c r="W100" s="76">
        <f>9+9+8+8+8+7+7+6+5</f>
        <v>67</v>
      </c>
      <c r="X100" s="220">
        <v>17.239999999999998</v>
      </c>
      <c r="Y100" s="221">
        <f t="shared" si="10"/>
        <v>49.760000000000005</v>
      </c>
      <c r="Z100" s="222">
        <f t="shared" si="11"/>
        <v>304.76</v>
      </c>
      <c r="AA100" s="223">
        <f t="shared" si="12"/>
        <v>85</v>
      </c>
      <c r="AB100" s="49" t="str">
        <f t="shared" si="13"/>
        <v>II.</v>
      </c>
      <c r="AC100" s="49" t="str">
        <f t="shared" si="14"/>
        <v>III.</v>
      </c>
    </row>
    <row r="101" spans="1:29" ht="15" x14ac:dyDescent="0.25">
      <c r="A101" s="224" t="s">
        <v>233</v>
      </c>
      <c r="B101" s="224" t="s">
        <v>234</v>
      </c>
      <c r="C101" s="26">
        <v>7</v>
      </c>
      <c r="D101" s="26">
        <v>7</v>
      </c>
      <c r="E101" s="26">
        <v>1</v>
      </c>
      <c r="F101" s="26"/>
      <c r="G101" s="26"/>
      <c r="H101" s="26"/>
      <c r="I101" s="26"/>
      <c r="J101" s="225">
        <f t="shared" si="8"/>
        <v>141</v>
      </c>
      <c r="K101" s="26">
        <v>4</v>
      </c>
      <c r="L101" s="26">
        <v>9</v>
      </c>
      <c r="M101" s="26"/>
      <c r="N101" s="26"/>
      <c r="O101" s="26"/>
      <c r="P101" s="26"/>
      <c r="Q101" s="26">
        <v>1</v>
      </c>
      <c r="R101" s="26"/>
      <c r="S101" s="26">
        <v>1</v>
      </c>
      <c r="T101" s="26"/>
      <c r="U101" s="26"/>
      <c r="V101" s="226">
        <f t="shared" si="9"/>
        <v>127</v>
      </c>
      <c r="W101" s="26">
        <v>55</v>
      </c>
      <c r="X101" s="227">
        <v>18.37</v>
      </c>
      <c r="Y101" s="221">
        <f t="shared" si="10"/>
        <v>36.629999999999995</v>
      </c>
      <c r="Z101" s="222">
        <f t="shared" si="11"/>
        <v>304.63</v>
      </c>
      <c r="AA101" s="223">
        <f t="shared" si="12"/>
        <v>86</v>
      </c>
      <c r="AB101" s="49" t="str">
        <f t="shared" si="13"/>
        <v>I.</v>
      </c>
      <c r="AC101" s="49" t="str">
        <f t="shared" si="14"/>
        <v>II.</v>
      </c>
    </row>
    <row r="102" spans="1:29" ht="15" x14ac:dyDescent="0.25">
      <c r="A102" s="232" t="s">
        <v>144</v>
      </c>
      <c r="B102" s="232" t="s">
        <v>101</v>
      </c>
      <c r="C102" s="26">
        <v>11</v>
      </c>
      <c r="D102" s="26">
        <v>3</v>
      </c>
      <c r="E102" s="26">
        <v>1</v>
      </c>
      <c r="F102" s="26"/>
      <c r="G102" s="26"/>
      <c r="H102" s="26"/>
      <c r="I102" s="26"/>
      <c r="J102" s="225">
        <f t="shared" si="8"/>
        <v>145</v>
      </c>
      <c r="K102" s="26">
        <v>3</v>
      </c>
      <c r="L102" s="26">
        <v>2</v>
      </c>
      <c r="M102" s="26">
        <v>6</v>
      </c>
      <c r="N102" s="26">
        <v>2</v>
      </c>
      <c r="O102" s="26">
        <v>1</v>
      </c>
      <c r="P102" s="26">
        <v>1</v>
      </c>
      <c r="Q102" s="26"/>
      <c r="R102" s="26"/>
      <c r="S102" s="26"/>
      <c r="T102" s="26"/>
      <c r="U102" s="26"/>
      <c r="V102" s="226">
        <f t="shared" si="9"/>
        <v>121</v>
      </c>
      <c r="W102" s="26">
        <v>51</v>
      </c>
      <c r="X102" s="227">
        <v>13.22</v>
      </c>
      <c r="Y102" s="221">
        <f t="shared" si="10"/>
        <v>37.78</v>
      </c>
      <c r="Z102" s="222">
        <f t="shared" si="11"/>
        <v>303.77999999999997</v>
      </c>
      <c r="AA102" s="223">
        <f t="shared" si="12"/>
        <v>87</v>
      </c>
      <c r="AB102" s="49" t="str">
        <f t="shared" si="13"/>
        <v>I.</v>
      </c>
      <c r="AC102" s="49" t="str">
        <f t="shared" si="14"/>
        <v>III.</v>
      </c>
    </row>
    <row r="103" spans="1:29" ht="15" x14ac:dyDescent="0.25">
      <c r="A103" s="232" t="s">
        <v>145</v>
      </c>
      <c r="B103" s="232" t="s">
        <v>123</v>
      </c>
      <c r="C103" s="26">
        <v>7</v>
      </c>
      <c r="D103" s="26">
        <v>6</v>
      </c>
      <c r="E103" s="26">
        <v>1</v>
      </c>
      <c r="F103" s="26">
        <v>1</v>
      </c>
      <c r="G103" s="26"/>
      <c r="H103" s="26"/>
      <c r="I103" s="26"/>
      <c r="J103" s="225">
        <f t="shared" si="8"/>
        <v>139</v>
      </c>
      <c r="K103" s="26">
        <v>1</v>
      </c>
      <c r="L103" s="26">
        <v>2</v>
      </c>
      <c r="M103" s="26">
        <v>5</v>
      </c>
      <c r="N103" s="26">
        <v>5</v>
      </c>
      <c r="O103" s="26">
        <v>2</v>
      </c>
      <c r="P103" s="26"/>
      <c r="Q103" s="26"/>
      <c r="R103" s="26"/>
      <c r="S103" s="26"/>
      <c r="T103" s="26"/>
      <c r="U103" s="26"/>
      <c r="V103" s="226">
        <f t="shared" si="9"/>
        <v>115</v>
      </c>
      <c r="W103" s="26">
        <v>62</v>
      </c>
      <c r="X103" s="227">
        <v>12.42</v>
      </c>
      <c r="Y103" s="221">
        <f t="shared" si="10"/>
        <v>49.58</v>
      </c>
      <c r="Z103" s="222">
        <f t="shared" si="11"/>
        <v>303.58</v>
      </c>
      <c r="AA103" s="223">
        <f t="shared" si="12"/>
        <v>88</v>
      </c>
      <c r="AB103" s="49" t="str">
        <f t="shared" si="13"/>
        <v>II.</v>
      </c>
      <c r="AC103" s="49" t="str">
        <f t="shared" si="14"/>
        <v xml:space="preserve"> </v>
      </c>
    </row>
    <row r="104" spans="1:29" ht="15" x14ac:dyDescent="0.25">
      <c r="A104" s="217" t="s">
        <v>287</v>
      </c>
      <c r="B104" s="217" t="s">
        <v>280</v>
      </c>
      <c r="C104" s="76">
        <v>7</v>
      </c>
      <c r="D104" s="76">
        <v>7</v>
      </c>
      <c r="E104" s="76">
        <v>1</v>
      </c>
      <c r="F104" s="76"/>
      <c r="G104" s="76"/>
      <c r="H104" s="76"/>
      <c r="I104" s="76"/>
      <c r="J104" s="218">
        <f t="shared" si="8"/>
        <v>141</v>
      </c>
      <c r="K104" s="76">
        <v>4</v>
      </c>
      <c r="L104" s="76">
        <v>4</v>
      </c>
      <c r="M104" s="76">
        <v>4</v>
      </c>
      <c r="N104" s="76"/>
      <c r="O104" s="76">
        <v>1</v>
      </c>
      <c r="P104" s="76"/>
      <c r="Q104" s="76">
        <v>1</v>
      </c>
      <c r="R104" s="76">
        <v>1</v>
      </c>
      <c r="S104" s="76"/>
      <c r="T104" s="76"/>
      <c r="U104" s="76"/>
      <c r="V104" s="226">
        <f t="shared" si="9"/>
        <v>121</v>
      </c>
      <c r="W104" s="76">
        <f>10+9+9+7+7+6+5+3+3+1</f>
        <v>60</v>
      </c>
      <c r="X104" s="228">
        <v>18.649999999999999</v>
      </c>
      <c r="Y104" s="221">
        <f t="shared" si="10"/>
        <v>41.35</v>
      </c>
      <c r="Z104" s="222">
        <f t="shared" si="11"/>
        <v>303.35000000000002</v>
      </c>
      <c r="AA104" s="223">
        <f t="shared" si="12"/>
        <v>89</v>
      </c>
      <c r="AB104" s="49" t="str">
        <f t="shared" si="13"/>
        <v>I.</v>
      </c>
      <c r="AC104" s="49" t="str">
        <f t="shared" si="14"/>
        <v>III.</v>
      </c>
    </row>
    <row r="105" spans="1:29" ht="15" x14ac:dyDescent="0.25">
      <c r="A105" s="224" t="s">
        <v>68</v>
      </c>
      <c r="B105" s="224" t="s">
        <v>54</v>
      </c>
      <c r="C105" s="26">
        <v>10</v>
      </c>
      <c r="D105" s="26">
        <v>4</v>
      </c>
      <c r="E105" s="26">
        <v>1</v>
      </c>
      <c r="F105" s="26"/>
      <c r="G105" s="26"/>
      <c r="H105" s="26"/>
      <c r="I105" s="26"/>
      <c r="J105" s="225">
        <f t="shared" si="8"/>
        <v>144</v>
      </c>
      <c r="K105" s="26">
        <v>3</v>
      </c>
      <c r="L105" s="26">
        <v>7</v>
      </c>
      <c r="M105" s="26">
        <v>4</v>
      </c>
      <c r="N105" s="26">
        <v>1</v>
      </c>
      <c r="O105" s="26"/>
      <c r="P105" s="26"/>
      <c r="Q105" s="26"/>
      <c r="R105" s="26"/>
      <c r="S105" s="26"/>
      <c r="T105" s="26"/>
      <c r="U105" s="26"/>
      <c r="V105" s="226">
        <f t="shared" si="9"/>
        <v>132</v>
      </c>
      <c r="W105" s="26">
        <v>61</v>
      </c>
      <c r="X105" s="227">
        <v>33.92</v>
      </c>
      <c r="Y105" s="221">
        <f t="shared" si="10"/>
        <v>27.08</v>
      </c>
      <c r="Z105" s="222">
        <f t="shared" si="11"/>
        <v>303.08</v>
      </c>
      <c r="AA105" s="223">
        <f t="shared" si="12"/>
        <v>90</v>
      </c>
      <c r="AB105" s="49" t="str">
        <f t="shared" si="13"/>
        <v>I.</v>
      </c>
      <c r="AC105" s="49" t="str">
        <f t="shared" si="14"/>
        <v>I.</v>
      </c>
    </row>
    <row r="106" spans="1:29" ht="15" x14ac:dyDescent="0.25">
      <c r="A106" s="224" t="s">
        <v>387</v>
      </c>
      <c r="B106" s="224" t="s">
        <v>388</v>
      </c>
      <c r="C106" s="26">
        <v>10</v>
      </c>
      <c r="D106" s="26">
        <v>4</v>
      </c>
      <c r="E106" s="26">
        <v>1</v>
      </c>
      <c r="F106" s="158"/>
      <c r="G106" s="158"/>
      <c r="H106" s="158"/>
      <c r="I106" s="158"/>
      <c r="J106" s="225">
        <f t="shared" si="8"/>
        <v>144</v>
      </c>
      <c r="K106" s="26">
        <v>2</v>
      </c>
      <c r="L106" s="26">
        <v>4</v>
      </c>
      <c r="M106" s="26">
        <v>3</v>
      </c>
      <c r="N106" s="26">
        <v>1</v>
      </c>
      <c r="O106" s="26">
        <v>5</v>
      </c>
      <c r="P106" s="26"/>
      <c r="Q106" s="26"/>
      <c r="R106" s="26"/>
      <c r="S106" s="26"/>
      <c r="T106" s="26"/>
      <c r="U106" s="26"/>
      <c r="V106" s="226">
        <f t="shared" si="9"/>
        <v>117</v>
      </c>
      <c r="W106" s="26">
        <v>62</v>
      </c>
      <c r="X106" s="227">
        <v>20.100000000000001</v>
      </c>
      <c r="Y106" s="221">
        <f t="shared" si="10"/>
        <v>41.9</v>
      </c>
      <c r="Z106" s="222">
        <f t="shared" si="11"/>
        <v>302.89999999999998</v>
      </c>
      <c r="AA106" s="223">
        <f t="shared" si="12"/>
        <v>91</v>
      </c>
      <c r="AB106" s="49" t="str">
        <f t="shared" si="13"/>
        <v>I.</v>
      </c>
      <c r="AC106" s="49" t="str">
        <f t="shared" si="14"/>
        <v>III.</v>
      </c>
    </row>
    <row r="107" spans="1:29" ht="15" x14ac:dyDescent="0.25">
      <c r="A107" s="224" t="s">
        <v>389</v>
      </c>
      <c r="B107" s="224" t="s">
        <v>388</v>
      </c>
      <c r="C107" s="26">
        <v>14</v>
      </c>
      <c r="D107" s="26">
        <v>1</v>
      </c>
      <c r="E107" s="26"/>
      <c r="F107" s="158"/>
      <c r="G107" s="158"/>
      <c r="H107" s="158"/>
      <c r="I107" s="158"/>
      <c r="J107" s="225">
        <f t="shared" si="8"/>
        <v>149</v>
      </c>
      <c r="K107" s="26">
        <v>6</v>
      </c>
      <c r="L107" s="26">
        <v>4</v>
      </c>
      <c r="M107" s="26">
        <v>4</v>
      </c>
      <c r="N107" s="26"/>
      <c r="O107" s="26">
        <v>1</v>
      </c>
      <c r="P107" s="26"/>
      <c r="Q107" s="26"/>
      <c r="R107" s="26"/>
      <c r="S107" s="26"/>
      <c r="T107" s="26"/>
      <c r="U107" s="26"/>
      <c r="V107" s="226">
        <f t="shared" si="9"/>
        <v>134</v>
      </c>
      <c r="W107" s="26">
        <v>43</v>
      </c>
      <c r="X107" s="227">
        <v>23.7</v>
      </c>
      <c r="Y107" s="221">
        <f t="shared" si="10"/>
        <v>19.3</v>
      </c>
      <c r="Z107" s="222">
        <f t="shared" si="11"/>
        <v>302.3</v>
      </c>
      <c r="AA107" s="223">
        <f t="shared" si="12"/>
        <v>92</v>
      </c>
      <c r="AB107" s="49" t="str">
        <f t="shared" si="13"/>
        <v>M</v>
      </c>
      <c r="AC107" s="49" t="str">
        <f t="shared" si="14"/>
        <v>I.</v>
      </c>
    </row>
    <row r="108" spans="1:29" ht="15" x14ac:dyDescent="0.25">
      <c r="A108" s="49" t="s">
        <v>146</v>
      </c>
      <c r="B108" s="49" t="s">
        <v>140</v>
      </c>
      <c r="C108" s="26">
        <v>12</v>
      </c>
      <c r="D108" s="26">
        <v>3</v>
      </c>
      <c r="E108" s="26"/>
      <c r="F108" s="26"/>
      <c r="G108" s="26"/>
      <c r="H108" s="26"/>
      <c r="I108" s="26"/>
      <c r="J108" s="225">
        <f t="shared" si="8"/>
        <v>147</v>
      </c>
      <c r="K108" s="26">
        <v>5</v>
      </c>
      <c r="L108" s="26">
        <v>2</v>
      </c>
      <c r="M108" s="26">
        <v>3</v>
      </c>
      <c r="N108" s="26">
        <v>3</v>
      </c>
      <c r="O108" s="26">
        <v>2</v>
      </c>
      <c r="P108" s="26"/>
      <c r="Q108" s="26"/>
      <c r="R108" s="26"/>
      <c r="S108" s="26"/>
      <c r="T108" s="26"/>
      <c r="U108" s="26"/>
      <c r="V108" s="226">
        <f t="shared" si="9"/>
        <v>125</v>
      </c>
      <c r="W108" s="26">
        <v>49</v>
      </c>
      <c r="X108" s="227">
        <v>19.03</v>
      </c>
      <c r="Y108" s="221">
        <f t="shared" si="10"/>
        <v>29.97</v>
      </c>
      <c r="Z108" s="222">
        <f t="shared" si="11"/>
        <v>301.97000000000003</v>
      </c>
      <c r="AA108" s="223">
        <f t="shared" si="12"/>
        <v>93</v>
      </c>
      <c r="AB108" s="49" t="str">
        <f t="shared" si="13"/>
        <v>M</v>
      </c>
      <c r="AC108" s="49" t="str">
        <f t="shared" si="14"/>
        <v>II.</v>
      </c>
    </row>
    <row r="109" spans="1:29" ht="15" x14ac:dyDescent="0.25">
      <c r="A109" s="224" t="s">
        <v>107</v>
      </c>
      <c r="B109" s="224" t="s">
        <v>98</v>
      </c>
      <c r="C109" s="26">
        <v>8</v>
      </c>
      <c r="D109" s="26">
        <v>5</v>
      </c>
      <c r="E109" s="26">
        <v>2</v>
      </c>
      <c r="F109" s="26"/>
      <c r="G109" s="26"/>
      <c r="H109" s="26"/>
      <c r="I109" s="26"/>
      <c r="J109" s="225">
        <f t="shared" si="8"/>
        <v>141</v>
      </c>
      <c r="K109" s="26"/>
      <c r="L109" s="26">
        <v>5</v>
      </c>
      <c r="M109" s="26">
        <v>8</v>
      </c>
      <c r="N109" s="26">
        <v>2</v>
      </c>
      <c r="O109" s="26"/>
      <c r="P109" s="26"/>
      <c r="Q109" s="26"/>
      <c r="R109" s="26"/>
      <c r="S109" s="26"/>
      <c r="T109" s="26"/>
      <c r="U109" s="26"/>
      <c r="V109" s="226">
        <f t="shared" si="9"/>
        <v>123</v>
      </c>
      <c r="W109" s="26">
        <v>55</v>
      </c>
      <c r="X109" s="231">
        <v>17.829999999999998</v>
      </c>
      <c r="Y109" s="221">
        <f t="shared" si="10"/>
        <v>37.17</v>
      </c>
      <c r="Z109" s="222">
        <f t="shared" si="11"/>
        <v>301.17</v>
      </c>
      <c r="AA109" s="223">
        <f t="shared" si="12"/>
        <v>94</v>
      </c>
      <c r="AB109" s="49" t="str">
        <f t="shared" si="13"/>
        <v>I.</v>
      </c>
      <c r="AC109" s="49" t="str">
        <f t="shared" si="14"/>
        <v>III.</v>
      </c>
    </row>
    <row r="110" spans="1:29" ht="15" x14ac:dyDescent="0.25">
      <c r="A110" s="224" t="s">
        <v>69</v>
      </c>
      <c r="B110" s="224" t="s">
        <v>54</v>
      </c>
      <c r="C110" s="26">
        <v>5</v>
      </c>
      <c r="D110" s="26">
        <v>9</v>
      </c>
      <c r="E110" s="26">
        <v>1</v>
      </c>
      <c r="F110" s="26"/>
      <c r="G110" s="26"/>
      <c r="H110" s="26"/>
      <c r="I110" s="26"/>
      <c r="J110" s="225">
        <f t="shared" si="8"/>
        <v>139</v>
      </c>
      <c r="K110" s="26">
        <v>6</v>
      </c>
      <c r="L110" s="26">
        <v>2</v>
      </c>
      <c r="M110" s="26">
        <v>4</v>
      </c>
      <c r="N110" s="26">
        <v>2</v>
      </c>
      <c r="O110" s="26"/>
      <c r="P110" s="26">
        <v>1</v>
      </c>
      <c r="Q110" s="26"/>
      <c r="R110" s="26"/>
      <c r="S110" s="26"/>
      <c r="T110" s="26"/>
      <c r="U110" s="26"/>
      <c r="V110" s="226">
        <f t="shared" si="9"/>
        <v>129</v>
      </c>
      <c r="W110" s="26">
        <v>52</v>
      </c>
      <c r="X110" s="227">
        <v>18.91</v>
      </c>
      <c r="Y110" s="221">
        <f t="shared" si="10"/>
        <v>33.090000000000003</v>
      </c>
      <c r="Z110" s="222">
        <f t="shared" si="11"/>
        <v>301.09000000000003</v>
      </c>
      <c r="AA110" s="223">
        <f t="shared" si="12"/>
        <v>95</v>
      </c>
      <c r="AB110" s="49" t="str">
        <f t="shared" si="13"/>
        <v>II.</v>
      </c>
      <c r="AC110" s="49" t="str">
        <f t="shared" si="14"/>
        <v>II.</v>
      </c>
    </row>
    <row r="111" spans="1:29" ht="15" x14ac:dyDescent="0.25">
      <c r="A111" s="224" t="s">
        <v>70</v>
      </c>
      <c r="B111" s="224" t="s">
        <v>54</v>
      </c>
      <c r="C111" s="26">
        <v>9</v>
      </c>
      <c r="D111" s="26">
        <v>5</v>
      </c>
      <c r="E111" s="26">
        <v>1</v>
      </c>
      <c r="F111" s="26"/>
      <c r="G111" s="26"/>
      <c r="H111" s="26"/>
      <c r="I111" s="26"/>
      <c r="J111" s="225">
        <f t="shared" si="8"/>
        <v>143</v>
      </c>
      <c r="K111" s="26">
        <v>4</v>
      </c>
      <c r="L111" s="26">
        <v>4</v>
      </c>
      <c r="M111" s="26">
        <v>6</v>
      </c>
      <c r="N111" s="26">
        <v>1</v>
      </c>
      <c r="O111" s="26"/>
      <c r="P111" s="26"/>
      <c r="Q111" s="26"/>
      <c r="R111" s="26"/>
      <c r="S111" s="26"/>
      <c r="T111" s="26"/>
      <c r="U111" s="26"/>
      <c r="V111" s="226">
        <f t="shared" si="9"/>
        <v>131</v>
      </c>
      <c r="W111" s="26">
        <v>49</v>
      </c>
      <c r="X111" s="227">
        <v>23.88</v>
      </c>
      <c r="Y111" s="221">
        <f t="shared" si="10"/>
        <v>25.12</v>
      </c>
      <c r="Z111" s="222">
        <f t="shared" si="11"/>
        <v>299.12</v>
      </c>
      <c r="AA111" s="223">
        <f t="shared" si="12"/>
        <v>96</v>
      </c>
      <c r="AB111" s="49" t="str">
        <f t="shared" si="13"/>
        <v>I.</v>
      </c>
      <c r="AC111" s="49" t="str">
        <f t="shared" si="14"/>
        <v>I.</v>
      </c>
    </row>
    <row r="112" spans="1:29" ht="15" x14ac:dyDescent="0.25">
      <c r="A112" s="232" t="s">
        <v>147</v>
      </c>
      <c r="B112" s="232" t="s">
        <v>123</v>
      </c>
      <c r="C112" s="26">
        <v>10</v>
      </c>
      <c r="D112" s="26">
        <v>4</v>
      </c>
      <c r="E112" s="26">
        <v>1</v>
      </c>
      <c r="F112" s="26"/>
      <c r="G112" s="26"/>
      <c r="H112" s="26"/>
      <c r="I112" s="26"/>
      <c r="J112" s="225">
        <f t="shared" si="8"/>
        <v>144</v>
      </c>
      <c r="K112" s="26">
        <v>5</v>
      </c>
      <c r="L112" s="26">
        <v>9</v>
      </c>
      <c r="M112" s="26">
        <v>1</v>
      </c>
      <c r="N112" s="26"/>
      <c r="O112" s="26"/>
      <c r="P112" s="26"/>
      <c r="Q112" s="26"/>
      <c r="R112" s="26"/>
      <c r="S112" s="26"/>
      <c r="T112" s="26"/>
      <c r="U112" s="26"/>
      <c r="V112" s="226">
        <f t="shared" si="9"/>
        <v>139</v>
      </c>
      <c r="W112" s="26">
        <v>35</v>
      </c>
      <c r="X112" s="227">
        <v>18.88</v>
      </c>
      <c r="Y112" s="221">
        <f t="shared" ref="Y112:Y153" si="15">SUM(W112-X112)</f>
        <v>16.12</v>
      </c>
      <c r="Z112" s="222">
        <f t="shared" si="11"/>
        <v>299.12</v>
      </c>
      <c r="AA112" s="223">
        <f t="shared" si="12"/>
        <v>96</v>
      </c>
      <c r="AB112" s="49" t="str">
        <f t="shared" si="13"/>
        <v>I.</v>
      </c>
      <c r="AC112" s="49" t="str">
        <f t="shared" si="14"/>
        <v>M</v>
      </c>
    </row>
    <row r="113" spans="1:29" ht="15" x14ac:dyDescent="0.25">
      <c r="A113" s="232" t="s">
        <v>201</v>
      </c>
      <c r="B113" s="232" t="s">
        <v>195</v>
      </c>
      <c r="C113" s="26">
        <v>5</v>
      </c>
      <c r="D113" s="26">
        <v>6</v>
      </c>
      <c r="E113" s="26">
        <v>3</v>
      </c>
      <c r="F113" s="26">
        <v>1</v>
      </c>
      <c r="G113" s="26"/>
      <c r="H113" s="26"/>
      <c r="I113" s="158"/>
      <c r="J113" s="225">
        <f t="shared" si="8"/>
        <v>135</v>
      </c>
      <c r="K113" s="26">
        <v>2</v>
      </c>
      <c r="L113" s="26">
        <v>4</v>
      </c>
      <c r="M113" s="26">
        <v>4</v>
      </c>
      <c r="N113" s="26">
        <v>4</v>
      </c>
      <c r="O113" s="26">
        <v>1</v>
      </c>
      <c r="P113" s="26"/>
      <c r="Q113" s="26"/>
      <c r="R113" s="158"/>
      <c r="S113" s="158"/>
      <c r="T113" s="158"/>
      <c r="U113" s="158"/>
      <c r="V113" s="226">
        <f t="shared" si="9"/>
        <v>122</v>
      </c>
      <c r="W113" s="26">
        <v>74</v>
      </c>
      <c r="X113" s="227">
        <v>32.32</v>
      </c>
      <c r="Y113" s="221">
        <f t="shared" si="15"/>
        <v>41.68</v>
      </c>
      <c r="Z113" s="222">
        <f t="shared" si="11"/>
        <v>298.68</v>
      </c>
      <c r="AA113" s="223">
        <f t="shared" si="12"/>
        <v>98</v>
      </c>
      <c r="AB113" s="49" t="str">
        <f t="shared" si="13"/>
        <v>II.</v>
      </c>
      <c r="AC113" s="49" t="str">
        <f t="shared" si="14"/>
        <v>III.</v>
      </c>
    </row>
    <row r="114" spans="1:29" ht="15" x14ac:dyDescent="0.25">
      <c r="A114" s="224" t="s">
        <v>334</v>
      </c>
      <c r="B114" s="224" t="s">
        <v>331</v>
      </c>
      <c r="C114" s="26">
        <v>8</v>
      </c>
      <c r="D114" s="26">
        <v>6</v>
      </c>
      <c r="E114" s="26">
        <v>1</v>
      </c>
      <c r="F114" s="26"/>
      <c r="G114" s="26"/>
      <c r="H114" s="26"/>
      <c r="I114" s="26"/>
      <c r="J114" s="233">
        <f t="shared" si="8"/>
        <v>142</v>
      </c>
      <c r="K114" s="26">
        <v>2</v>
      </c>
      <c r="L114" s="26">
        <v>4</v>
      </c>
      <c r="M114" s="26">
        <v>6</v>
      </c>
      <c r="N114" s="26">
        <v>2</v>
      </c>
      <c r="O114" s="26">
        <v>1</v>
      </c>
      <c r="P114" s="26"/>
      <c r="Q114" s="26"/>
      <c r="R114" s="26"/>
      <c r="S114" s="26"/>
      <c r="T114" s="26"/>
      <c r="U114" s="26"/>
      <c r="V114" s="234">
        <f t="shared" si="9"/>
        <v>124</v>
      </c>
      <c r="W114" s="26">
        <v>51</v>
      </c>
      <c r="X114" s="227">
        <v>18.32</v>
      </c>
      <c r="Y114" s="235">
        <f t="shared" si="15"/>
        <v>32.68</v>
      </c>
      <c r="Z114" s="236">
        <f t="shared" si="11"/>
        <v>298.68</v>
      </c>
      <c r="AA114" s="237">
        <f t="shared" si="12"/>
        <v>98</v>
      </c>
      <c r="AB114" s="49" t="str">
        <f t="shared" si="13"/>
        <v>I.</v>
      </c>
      <c r="AC114" s="49" t="str">
        <f t="shared" si="14"/>
        <v>III.</v>
      </c>
    </row>
    <row r="115" spans="1:29" ht="15" x14ac:dyDescent="0.25">
      <c r="A115" s="224" t="s">
        <v>288</v>
      </c>
      <c r="B115" s="255" t="s">
        <v>126</v>
      </c>
      <c r="C115" s="26">
        <v>7</v>
      </c>
      <c r="D115" s="26">
        <v>7</v>
      </c>
      <c r="E115" s="26">
        <v>1</v>
      </c>
      <c r="F115" s="26"/>
      <c r="G115" s="26"/>
      <c r="H115" s="26"/>
      <c r="I115" s="26"/>
      <c r="J115" s="225">
        <f t="shared" si="8"/>
        <v>141</v>
      </c>
      <c r="K115" s="26"/>
      <c r="L115" s="26">
        <v>6</v>
      </c>
      <c r="M115" s="26">
        <v>5</v>
      </c>
      <c r="N115" s="26">
        <v>3</v>
      </c>
      <c r="O115" s="26">
        <v>1</v>
      </c>
      <c r="P115" s="26"/>
      <c r="Q115" s="26"/>
      <c r="R115" s="26"/>
      <c r="S115" s="26"/>
      <c r="T115" s="26"/>
      <c r="U115" s="26"/>
      <c r="V115" s="226">
        <f t="shared" si="9"/>
        <v>121</v>
      </c>
      <c r="W115" s="26">
        <f>8+8+7+7+6+5+5+3+2+1</f>
        <v>52</v>
      </c>
      <c r="X115" s="227">
        <v>15.9</v>
      </c>
      <c r="Y115" s="221">
        <f t="shared" si="15"/>
        <v>36.1</v>
      </c>
      <c r="Z115" s="222">
        <f t="shared" si="11"/>
        <v>298.10000000000002</v>
      </c>
      <c r="AA115" s="223">
        <f t="shared" si="12"/>
        <v>100</v>
      </c>
      <c r="AB115" s="49" t="str">
        <f t="shared" si="13"/>
        <v>I.</v>
      </c>
      <c r="AC115" s="49" t="str">
        <f t="shared" si="14"/>
        <v>III.</v>
      </c>
    </row>
    <row r="116" spans="1:29" ht="15" x14ac:dyDescent="0.25">
      <c r="A116" s="224" t="s">
        <v>71</v>
      </c>
      <c r="B116" s="224" t="s">
        <v>60</v>
      </c>
      <c r="C116" s="26">
        <v>9</v>
      </c>
      <c r="D116" s="26">
        <v>4</v>
      </c>
      <c r="E116" s="26">
        <v>2</v>
      </c>
      <c r="F116" s="26"/>
      <c r="G116" s="26"/>
      <c r="H116" s="26"/>
      <c r="I116" s="26"/>
      <c r="J116" s="225">
        <f t="shared" si="8"/>
        <v>142</v>
      </c>
      <c r="K116" s="26">
        <v>2</v>
      </c>
      <c r="L116" s="26">
        <v>4</v>
      </c>
      <c r="M116" s="26">
        <v>5</v>
      </c>
      <c r="N116" s="26">
        <v>3</v>
      </c>
      <c r="O116" s="26"/>
      <c r="P116" s="26"/>
      <c r="Q116" s="26">
        <v>1</v>
      </c>
      <c r="R116" s="26"/>
      <c r="S116" s="26"/>
      <c r="T116" s="26"/>
      <c r="U116" s="26"/>
      <c r="V116" s="226">
        <f t="shared" si="9"/>
        <v>121</v>
      </c>
      <c r="W116" s="26">
        <v>62</v>
      </c>
      <c r="X116" s="227">
        <v>27.85</v>
      </c>
      <c r="Y116" s="221">
        <f t="shared" si="15"/>
        <v>34.15</v>
      </c>
      <c r="Z116" s="222">
        <f t="shared" si="11"/>
        <v>297.14999999999998</v>
      </c>
      <c r="AA116" s="223">
        <f t="shared" si="12"/>
        <v>101</v>
      </c>
      <c r="AB116" s="49" t="str">
        <f t="shared" si="13"/>
        <v>I.</v>
      </c>
      <c r="AC116" s="49" t="str">
        <f t="shared" si="14"/>
        <v>III.</v>
      </c>
    </row>
    <row r="117" spans="1:29" ht="15" x14ac:dyDescent="0.25">
      <c r="A117" s="224" t="s">
        <v>108</v>
      </c>
      <c r="B117" s="224" t="s">
        <v>98</v>
      </c>
      <c r="C117" s="26">
        <v>10</v>
      </c>
      <c r="D117" s="26">
        <v>5</v>
      </c>
      <c r="E117" s="26"/>
      <c r="F117" s="26"/>
      <c r="G117" s="26"/>
      <c r="H117" s="26"/>
      <c r="I117" s="26"/>
      <c r="J117" s="225">
        <f t="shared" si="8"/>
        <v>145</v>
      </c>
      <c r="K117" s="26">
        <v>3</v>
      </c>
      <c r="L117" s="26">
        <v>4</v>
      </c>
      <c r="M117" s="26">
        <v>4</v>
      </c>
      <c r="N117" s="26">
        <v>2</v>
      </c>
      <c r="O117" s="26">
        <v>2</v>
      </c>
      <c r="P117" s="26"/>
      <c r="Q117" s="26"/>
      <c r="R117" s="26"/>
      <c r="S117" s="26"/>
      <c r="T117" s="26"/>
      <c r="U117" s="26"/>
      <c r="V117" s="226">
        <f t="shared" si="9"/>
        <v>124</v>
      </c>
      <c r="W117" s="26">
        <v>49</v>
      </c>
      <c r="X117" s="227">
        <v>21.11</v>
      </c>
      <c r="Y117" s="221">
        <f t="shared" si="15"/>
        <v>27.89</v>
      </c>
      <c r="Z117" s="222">
        <f t="shared" si="11"/>
        <v>296.89</v>
      </c>
      <c r="AA117" s="223">
        <f t="shared" si="12"/>
        <v>102</v>
      </c>
      <c r="AB117" s="49" t="str">
        <f t="shared" si="13"/>
        <v>I.</v>
      </c>
      <c r="AC117" s="49" t="str">
        <f t="shared" si="14"/>
        <v>III.</v>
      </c>
    </row>
    <row r="118" spans="1:29" ht="15" x14ac:dyDescent="0.25">
      <c r="A118" s="49" t="s">
        <v>148</v>
      </c>
      <c r="B118" s="49" t="s">
        <v>121</v>
      </c>
      <c r="C118" s="26">
        <v>7</v>
      </c>
      <c r="D118" s="26">
        <v>6</v>
      </c>
      <c r="E118" s="26">
        <v>1</v>
      </c>
      <c r="F118" s="26">
        <v>1</v>
      </c>
      <c r="G118" s="26"/>
      <c r="H118" s="26"/>
      <c r="I118" s="26"/>
      <c r="J118" s="225">
        <f t="shared" si="8"/>
        <v>139</v>
      </c>
      <c r="K118" s="26">
        <v>2</v>
      </c>
      <c r="L118" s="26">
        <v>5</v>
      </c>
      <c r="M118" s="26">
        <v>1</v>
      </c>
      <c r="N118" s="26">
        <v>3</v>
      </c>
      <c r="O118" s="26">
        <v>1</v>
      </c>
      <c r="P118" s="26">
        <v>2</v>
      </c>
      <c r="Q118" s="26"/>
      <c r="R118" s="26">
        <v>1</v>
      </c>
      <c r="S118" s="26"/>
      <c r="T118" s="26"/>
      <c r="U118" s="26"/>
      <c r="V118" s="226">
        <f t="shared" si="9"/>
        <v>113</v>
      </c>
      <c r="W118" s="26">
        <v>59</v>
      </c>
      <c r="X118" s="227">
        <v>14.91</v>
      </c>
      <c r="Y118" s="221">
        <f t="shared" si="15"/>
        <v>44.09</v>
      </c>
      <c r="Z118" s="222">
        <f t="shared" si="11"/>
        <v>296.09000000000003</v>
      </c>
      <c r="AA118" s="223">
        <f t="shared" si="12"/>
        <v>103</v>
      </c>
      <c r="AB118" s="49" t="str">
        <f t="shared" si="13"/>
        <v>II.</v>
      </c>
      <c r="AC118" s="49" t="str">
        <f t="shared" si="14"/>
        <v xml:space="preserve"> </v>
      </c>
    </row>
    <row r="119" spans="1:29" ht="15" x14ac:dyDescent="0.25">
      <c r="A119" s="224" t="s">
        <v>72</v>
      </c>
      <c r="B119" s="224" t="s">
        <v>54</v>
      </c>
      <c r="C119" s="26">
        <v>8</v>
      </c>
      <c r="D119" s="26">
        <v>5</v>
      </c>
      <c r="E119" s="26">
        <v>2</v>
      </c>
      <c r="F119" s="26"/>
      <c r="G119" s="26"/>
      <c r="H119" s="26"/>
      <c r="I119" s="26"/>
      <c r="J119" s="225">
        <f t="shared" si="8"/>
        <v>141</v>
      </c>
      <c r="K119" s="26">
        <v>2</v>
      </c>
      <c r="L119" s="26"/>
      <c r="M119" s="26">
        <v>3</v>
      </c>
      <c r="N119" s="26">
        <v>4</v>
      </c>
      <c r="O119" s="26">
        <v>6</v>
      </c>
      <c r="P119" s="26"/>
      <c r="Q119" s="26"/>
      <c r="R119" s="26"/>
      <c r="S119" s="26"/>
      <c r="T119" s="26"/>
      <c r="U119" s="26"/>
      <c r="V119" s="226">
        <f t="shared" si="9"/>
        <v>108</v>
      </c>
      <c r="W119" s="26">
        <v>81</v>
      </c>
      <c r="X119" s="227">
        <v>33.96</v>
      </c>
      <c r="Y119" s="221">
        <f t="shared" si="15"/>
        <v>47.04</v>
      </c>
      <c r="Z119" s="222">
        <f t="shared" si="11"/>
        <v>296.04000000000002</v>
      </c>
      <c r="AA119" s="223">
        <f t="shared" si="12"/>
        <v>104</v>
      </c>
      <c r="AB119" s="49" t="str">
        <f t="shared" si="13"/>
        <v>I.</v>
      </c>
      <c r="AC119" s="49" t="str">
        <f t="shared" si="14"/>
        <v xml:space="preserve"> </v>
      </c>
    </row>
    <row r="120" spans="1:29" ht="15" x14ac:dyDescent="0.25">
      <c r="A120" s="224" t="s">
        <v>247</v>
      </c>
      <c r="B120" s="224" t="s">
        <v>232</v>
      </c>
      <c r="C120" s="26">
        <v>8</v>
      </c>
      <c r="D120" s="26">
        <v>4</v>
      </c>
      <c r="E120" s="26">
        <v>2</v>
      </c>
      <c r="F120" s="26">
        <v>1</v>
      </c>
      <c r="G120" s="26"/>
      <c r="H120" s="26"/>
      <c r="I120" s="26"/>
      <c r="J120" s="225">
        <f t="shared" si="8"/>
        <v>139</v>
      </c>
      <c r="K120" s="26">
        <v>1</v>
      </c>
      <c r="L120" s="26">
        <v>3</v>
      </c>
      <c r="M120" s="26">
        <v>2</v>
      </c>
      <c r="N120" s="26">
        <v>5</v>
      </c>
      <c r="O120" s="26">
        <v>1</v>
      </c>
      <c r="P120" s="26">
        <v>3</v>
      </c>
      <c r="Q120" s="26"/>
      <c r="R120" s="26"/>
      <c r="S120" s="26"/>
      <c r="T120" s="26"/>
      <c r="U120" s="26"/>
      <c r="V120" s="226">
        <f t="shared" si="9"/>
        <v>109</v>
      </c>
      <c r="W120" s="26">
        <v>69</v>
      </c>
      <c r="X120" s="227">
        <v>22.85</v>
      </c>
      <c r="Y120" s="221">
        <f t="shared" si="15"/>
        <v>46.15</v>
      </c>
      <c r="Z120" s="222">
        <f t="shared" si="11"/>
        <v>294.14999999999998</v>
      </c>
      <c r="AA120" s="223">
        <f t="shared" si="12"/>
        <v>105</v>
      </c>
      <c r="AB120" s="49" t="str">
        <f t="shared" si="13"/>
        <v>II.</v>
      </c>
      <c r="AC120" s="49" t="str">
        <f t="shared" si="14"/>
        <v xml:space="preserve"> </v>
      </c>
    </row>
    <row r="121" spans="1:29" ht="15" x14ac:dyDescent="0.25">
      <c r="A121" s="49" t="s">
        <v>149</v>
      </c>
      <c r="B121" s="49" t="s">
        <v>140</v>
      </c>
      <c r="C121" s="26">
        <v>1</v>
      </c>
      <c r="D121" s="26">
        <v>8</v>
      </c>
      <c r="E121" s="26">
        <v>4</v>
      </c>
      <c r="F121" s="26">
        <v>2</v>
      </c>
      <c r="G121" s="26"/>
      <c r="H121" s="26"/>
      <c r="I121" s="26"/>
      <c r="J121" s="225">
        <f t="shared" si="8"/>
        <v>128</v>
      </c>
      <c r="K121" s="26">
        <v>4</v>
      </c>
      <c r="L121" s="26">
        <v>2</v>
      </c>
      <c r="M121" s="26">
        <v>4</v>
      </c>
      <c r="N121" s="26">
        <v>2</v>
      </c>
      <c r="O121" s="26"/>
      <c r="P121" s="26">
        <v>2</v>
      </c>
      <c r="Q121" s="26">
        <v>1</v>
      </c>
      <c r="R121" s="26"/>
      <c r="S121" s="26"/>
      <c r="T121" s="26"/>
      <c r="U121" s="26"/>
      <c r="V121" s="226">
        <f t="shared" si="9"/>
        <v>118</v>
      </c>
      <c r="W121" s="26">
        <v>63</v>
      </c>
      <c r="X121" s="227">
        <v>16.16</v>
      </c>
      <c r="Y121" s="221">
        <f t="shared" si="15"/>
        <v>46.84</v>
      </c>
      <c r="Z121" s="222">
        <f t="shared" si="11"/>
        <v>292.84000000000003</v>
      </c>
      <c r="AA121" s="223">
        <f t="shared" si="12"/>
        <v>106</v>
      </c>
      <c r="AB121" s="49" t="str">
        <f t="shared" si="13"/>
        <v>III.</v>
      </c>
      <c r="AC121" s="49" t="str">
        <f t="shared" si="14"/>
        <v>III.</v>
      </c>
    </row>
    <row r="122" spans="1:29" ht="15" x14ac:dyDescent="0.25">
      <c r="A122" s="224" t="s">
        <v>335</v>
      </c>
      <c r="B122" s="224" t="s">
        <v>324</v>
      </c>
      <c r="C122" s="26">
        <v>2</v>
      </c>
      <c r="D122" s="26">
        <v>7</v>
      </c>
      <c r="E122" s="26">
        <v>4</v>
      </c>
      <c r="F122" s="26">
        <v>1</v>
      </c>
      <c r="G122" s="26">
        <v>1</v>
      </c>
      <c r="H122" s="26"/>
      <c r="I122" s="26"/>
      <c r="J122" s="233">
        <f t="shared" si="8"/>
        <v>128</v>
      </c>
      <c r="K122" s="26">
        <v>2</v>
      </c>
      <c r="L122" s="26">
        <v>2</v>
      </c>
      <c r="M122" s="26">
        <v>4</v>
      </c>
      <c r="N122" s="26">
        <v>2</v>
      </c>
      <c r="O122" s="26"/>
      <c r="P122" s="26">
        <v>5</v>
      </c>
      <c r="Q122" s="26"/>
      <c r="R122" s="26"/>
      <c r="S122" s="26"/>
      <c r="T122" s="26"/>
      <c r="U122" s="26"/>
      <c r="V122" s="234">
        <f t="shared" si="9"/>
        <v>109</v>
      </c>
      <c r="W122" s="26">
        <v>77</v>
      </c>
      <c r="X122" s="227">
        <v>21.28</v>
      </c>
      <c r="Y122" s="235">
        <f t="shared" si="15"/>
        <v>55.72</v>
      </c>
      <c r="Z122" s="236">
        <f t="shared" si="11"/>
        <v>292.72000000000003</v>
      </c>
      <c r="AA122" s="237">
        <f t="shared" si="12"/>
        <v>107</v>
      </c>
      <c r="AB122" s="49" t="str">
        <f t="shared" si="13"/>
        <v>III.</v>
      </c>
      <c r="AC122" s="49" t="str">
        <f t="shared" si="14"/>
        <v xml:space="preserve"> </v>
      </c>
    </row>
    <row r="123" spans="1:29" ht="15" x14ac:dyDescent="0.25">
      <c r="A123" s="224" t="s">
        <v>336</v>
      </c>
      <c r="B123" s="224" t="s">
        <v>324</v>
      </c>
      <c r="C123" s="26">
        <v>4</v>
      </c>
      <c r="D123" s="26">
        <v>10</v>
      </c>
      <c r="E123" s="26">
        <v>1</v>
      </c>
      <c r="F123" s="26"/>
      <c r="G123" s="26"/>
      <c r="H123" s="26"/>
      <c r="I123" s="26"/>
      <c r="J123" s="233">
        <f t="shared" si="8"/>
        <v>138</v>
      </c>
      <c r="K123" s="26">
        <v>2</v>
      </c>
      <c r="L123" s="26">
        <v>3</v>
      </c>
      <c r="M123" s="26">
        <v>6</v>
      </c>
      <c r="N123" s="26">
        <v>4</v>
      </c>
      <c r="O123" s="26"/>
      <c r="P123" s="26"/>
      <c r="Q123" s="26"/>
      <c r="R123" s="26"/>
      <c r="S123" s="26"/>
      <c r="T123" s="26"/>
      <c r="U123" s="26"/>
      <c r="V123" s="234">
        <f t="shared" si="9"/>
        <v>123</v>
      </c>
      <c r="W123" s="26">
        <v>47</v>
      </c>
      <c r="X123" s="227">
        <v>16.010000000000002</v>
      </c>
      <c r="Y123" s="235">
        <f t="shared" si="15"/>
        <v>30.99</v>
      </c>
      <c r="Z123" s="236">
        <f t="shared" si="11"/>
        <v>291.99</v>
      </c>
      <c r="AA123" s="237">
        <f t="shared" si="12"/>
        <v>108</v>
      </c>
      <c r="AB123" s="49" t="str">
        <f t="shared" si="13"/>
        <v>II.</v>
      </c>
      <c r="AC123" s="49" t="str">
        <f t="shared" si="14"/>
        <v>III.</v>
      </c>
    </row>
    <row r="124" spans="1:29" ht="15" x14ac:dyDescent="0.25">
      <c r="A124" s="224" t="s">
        <v>73</v>
      </c>
      <c r="B124" s="224" t="s">
        <v>74</v>
      </c>
      <c r="C124" s="26">
        <v>4</v>
      </c>
      <c r="D124" s="26">
        <v>5</v>
      </c>
      <c r="E124" s="26">
        <v>6</v>
      </c>
      <c r="F124" s="26"/>
      <c r="G124" s="26"/>
      <c r="H124" s="26"/>
      <c r="I124" s="26"/>
      <c r="J124" s="225">
        <f t="shared" si="8"/>
        <v>133</v>
      </c>
      <c r="K124" s="26">
        <v>4</v>
      </c>
      <c r="L124" s="26">
        <v>6</v>
      </c>
      <c r="M124" s="26">
        <v>2</v>
      </c>
      <c r="N124" s="26">
        <v>2</v>
      </c>
      <c r="O124" s="26"/>
      <c r="P124" s="26"/>
      <c r="Q124" s="26"/>
      <c r="R124" s="26">
        <v>1</v>
      </c>
      <c r="S124" s="26"/>
      <c r="T124" s="26"/>
      <c r="U124" s="26"/>
      <c r="V124" s="226">
        <f t="shared" si="9"/>
        <v>127</v>
      </c>
      <c r="W124" s="26">
        <v>61</v>
      </c>
      <c r="X124" s="227">
        <v>29.4</v>
      </c>
      <c r="Y124" s="221">
        <f t="shared" si="15"/>
        <v>31.6</v>
      </c>
      <c r="Z124" s="222">
        <f t="shared" si="11"/>
        <v>291.60000000000002</v>
      </c>
      <c r="AA124" s="223">
        <f t="shared" si="12"/>
        <v>109</v>
      </c>
      <c r="AB124" s="49" t="str">
        <f t="shared" si="13"/>
        <v>II.</v>
      </c>
      <c r="AC124" s="49" t="str">
        <f t="shared" si="14"/>
        <v>II.</v>
      </c>
    </row>
    <row r="125" spans="1:29" ht="15" x14ac:dyDescent="0.25">
      <c r="A125" s="232" t="s">
        <v>205</v>
      </c>
      <c r="B125" s="232" t="s">
        <v>195</v>
      </c>
      <c r="C125" s="26">
        <v>8</v>
      </c>
      <c r="D125" s="26">
        <v>6</v>
      </c>
      <c r="E125" s="26">
        <v>1</v>
      </c>
      <c r="F125" s="26"/>
      <c r="G125" s="26"/>
      <c r="H125" s="26"/>
      <c r="I125" s="26"/>
      <c r="J125" s="225">
        <f t="shared" si="8"/>
        <v>142</v>
      </c>
      <c r="K125" s="26">
        <v>2</v>
      </c>
      <c r="L125" s="26"/>
      <c r="M125" s="26">
        <v>7</v>
      </c>
      <c r="N125" s="26">
        <v>3</v>
      </c>
      <c r="O125" s="26">
        <v>2</v>
      </c>
      <c r="P125" s="26">
        <v>1</v>
      </c>
      <c r="Q125" s="26"/>
      <c r="R125" s="26"/>
      <c r="S125" s="26"/>
      <c r="T125" s="26"/>
      <c r="U125" s="26"/>
      <c r="V125" s="226">
        <f t="shared" si="9"/>
        <v>114</v>
      </c>
      <c r="W125" s="26">
        <v>46</v>
      </c>
      <c r="X125" s="227">
        <v>11.42</v>
      </c>
      <c r="Y125" s="221">
        <f t="shared" si="15"/>
        <v>34.58</v>
      </c>
      <c r="Z125" s="222">
        <f t="shared" si="11"/>
        <v>290.58</v>
      </c>
      <c r="AA125" s="223">
        <f t="shared" si="12"/>
        <v>110</v>
      </c>
      <c r="AB125" s="49" t="str">
        <f t="shared" si="13"/>
        <v>I.</v>
      </c>
      <c r="AC125" s="49" t="str">
        <f t="shared" si="14"/>
        <v xml:space="preserve"> </v>
      </c>
    </row>
    <row r="126" spans="1:29" ht="15" x14ac:dyDescent="0.25">
      <c r="A126" s="232" t="s">
        <v>150</v>
      </c>
      <c r="B126" s="232" t="s">
        <v>123</v>
      </c>
      <c r="C126" s="26">
        <v>6</v>
      </c>
      <c r="D126" s="26">
        <v>5</v>
      </c>
      <c r="E126" s="26">
        <v>4</v>
      </c>
      <c r="F126" s="26"/>
      <c r="G126" s="26"/>
      <c r="H126" s="26"/>
      <c r="I126" s="26"/>
      <c r="J126" s="225">
        <f t="shared" si="8"/>
        <v>137</v>
      </c>
      <c r="K126" s="26">
        <v>3</v>
      </c>
      <c r="L126" s="26">
        <v>2</v>
      </c>
      <c r="M126" s="26">
        <v>1</v>
      </c>
      <c r="N126" s="26">
        <v>4</v>
      </c>
      <c r="O126" s="26">
        <v>2</v>
      </c>
      <c r="P126" s="26"/>
      <c r="Q126" s="26"/>
      <c r="R126" s="26">
        <v>1</v>
      </c>
      <c r="S126" s="26">
        <v>2</v>
      </c>
      <c r="T126" s="26"/>
      <c r="U126" s="26"/>
      <c r="V126" s="226">
        <f t="shared" si="9"/>
        <v>103</v>
      </c>
      <c r="W126" s="26">
        <v>62</v>
      </c>
      <c r="X126" s="227">
        <v>11.51</v>
      </c>
      <c r="Y126" s="221">
        <f t="shared" si="15"/>
        <v>50.49</v>
      </c>
      <c r="Z126" s="222">
        <f t="shared" si="11"/>
        <v>290.49</v>
      </c>
      <c r="AA126" s="223">
        <f t="shared" si="12"/>
        <v>111</v>
      </c>
      <c r="AB126" s="49" t="str">
        <f t="shared" si="13"/>
        <v>II.</v>
      </c>
      <c r="AC126" s="49" t="str">
        <f t="shared" si="14"/>
        <v xml:space="preserve"> </v>
      </c>
    </row>
    <row r="127" spans="1:29" ht="15" x14ac:dyDescent="0.25">
      <c r="A127" s="224" t="s">
        <v>392</v>
      </c>
      <c r="B127" s="254" t="s">
        <v>126</v>
      </c>
      <c r="C127" s="26">
        <v>6</v>
      </c>
      <c r="D127" s="26">
        <v>7</v>
      </c>
      <c r="E127" s="26">
        <v>2</v>
      </c>
      <c r="F127" s="158"/>
      <c r="G127" s="158"/>
      <c r="H127" s="158"/>
      <c r="I127" s="158"/>
      <c r="J127" s="225">
        <f t="shared" si="8"/>
        <v>139</v>
      </c>
      <c r="K127" s="26">
        <v>2</v>
      </c>
      <c r="L127" s="26">
        <v>5</v>
      </c>
      <c r="M127" s="26">
        <v>3</v>
      </c>
      <c r="N127" s="26">
        <v>3</v>
      </c>
      <c r="O127" s="26">
        <v>2</v>
      </c>
      <c r="P127" s="26"/>
      <c r="Q127" s="26"/>
      <c r="R127" s="26"/>
      <c r="S127" s="26"/>
      <c r="T127" s="26"/>
      <c r="U127" s="26"/>
      <c r="V127" s="226">
        <f t="shared" si="9"/>
        <v>122</v>
      </c>
      <c r="W127" s="26">
        <v>61</v>
      </c>
      <c r="X127" s="227">
        <v>31.74</v>
      </c>
      <c r="Y127" s="221">
        <f t="shared" si="15"/>
        <v>29.26</v>
      </c>
      <c r="Z127" s="222">
        <f t="shared" si="11"/>
        <v>290.26</v>
      </c>
      <c r="AA127" s="223">
        <f t="shared" si="12"/>
        <v>112</v>
      </c>
      <c r="AB127" s="49" t="str">
        <f t="shared" si="13"/>
        <v>II.</v>
      </c>
      <c r="AC127" s="49" t="str">
        <f t="shared" si="14"/>
        <v>III.</v>
      </c>
    </row>
    <row r="128" spans="1:29" ht="15" x14ac:dyDescent="0.25">
      <c r="A128" s="232" t="s">
        <v>214</v>
      </c>
      <c r="B128" s="232" t="s">
        <v>195</v>
      </c>
      <c r="C128" s="26">
        <v>3</v>
      </c>
      <c r="D128" s="26">
        <v>6</v>
      </c>
      <c r="E128" s="26">
        <v>5</v>
      </c>
      <c r="F128" s="26">
        <v>1</v>
      </c>
      <c r="G128" s="26"/>
      <c r="H128" s="26"/>
      <c r="I128" s="26"/>
      <c r="J128" s="225">
        <f t="shared" si="8"/>
        <v>131</v>
      </c>
      <c r="K128" s="26">
        <v>1</v>
      </c>
      <c r="L128" s="26">
        <v>1</v>
      </c>
      <c r="M128" s="26">
        <v>7</v>
      </c>
      <c r="N128" s="26">
        <v>1</v>
      </c>
      <c r="O128" s="26">
        <v>2</v>
      </c>
      <c r="P128" s="26">
        <v>1</v>
      </c>
      <c r="Q128" s="26">
        <v>2</v>
      </c>
      <c r="R128" s="26"/>
      <c r="S128" s="26"/>
      <c r="T128" s="26"/>
      <c r="U128" s="26"/>
      <c r="V128" s="226">
        <f t="shared" si="9"/>
        <v>107</v>
      </c>
      <c r="W128" s="26">
        <v>66</v>
      </c>
      <c r="X128" s="227">
        <v>13.89</v>
      </c>
      <c r="Y128" s="221">
        <f t="shared" si="15"/>
        <v>52.11</v>
      </c>
      <c r="Z128" s="222">
        <f t="shared" si="11"/>
        <v>290.11</v>
      </c>
      <c r="AA128" s="223">
        <f t="shared" si="12"/>
        <v>113</v>
      </c>
      <c r="AB128" s="49" t="str">
        <f t="shared" si="13"/>
        <v>II.</v>
      </c>
      <c r="AC128" s="49" t="str">
        <f t="shared" si="14"/>
        <v xml:space="preserve"> </v>
      </c>
    </row>
    <row r="129" spans="1:29" ht="15" x14ac:dyDescent="0.25">
      <c r="A129" s="224" t="s">
        <v>337</v>
      </c>
      <c r="B129" s="224" t="s">
        <v>324</v>
      </c>
      <c r="C129" s="26">
        <v>6</v>
      </c>
      <c r="D129" s="26">
        <v>7</v>
      </c>
      <c r="E129" s="26">
        <v>2</v>
      </c>
      <c r="F129" s="26"/>
      <c r="G129" s="26"/>
      <c r="H129" s="26"/>
      <c r="I129" s="26"/>
      <c r="J129" s="233">
        <f t="shared" si="8"/>
        <v>139</v>
      </c>
      <c r="K129" s="26">
        <v>2</v>
      </c>
      <c r="L129" s="26">
        <v>5</v>
      </c>
      <c r="M129" s="26">
        <v>3</v>
      </c>
      <c r="N129" s="26">
        <v>3</v>
      </c>
      <c r="O129" s="26">
        <v>1</v>
      </c>
      <c r="P129" s="26"/>
      <c r="Q129" s="26"/>
      <c r="R129" s="26"/>
      <c r="S129" s="26">
        <v>1</v>
      </c>
      <c r="T129" s="26"/>
      <c r="U129" s="26"/>
      <c r="V129" s="234">
        <f t="shared" si="9"/>
        <v>118</v>
      </c>
      <c r="W129" s="26">
        <v>54</v>
      </c>
      <c r="X129" s="227">
        <v>21.44</v>
      </c>
      <c r="Y129" s="235">
        <f t="shared" si="15"/>
        <v>32.56</v>
      </c>
      <c r="Z129" s="236">
        <f t="shared" si="11"/>
        <v>289.56</v>
      </c>
      <c r="AA129" s="237">
        <f t="shared" si="12"/>
        <v>114</v>
      </c>
      <c r="AB129" s="49" t="str">
        <f t="shared" si="13"/>
        <v>II.</v>
      </c>
      <c r="AC129" s="49" t="str">
        <f t="shared" si="14"/>
        <v>III.</v>
      </c>
    </row>
    <row r="130" spans="1:29" ht="15" x14ac:dyDescent="0.25">
      <c r="A130" s="232" t="s">
        <v>151</v>
      </c>
      <c r="B130" s="232" t="s">
        <v>140</v>
      </c>
      <c r="C130" s="26">
        <v>7</v>
      </c>
      <c r="D130" s="26">
        <v>4</v>
      </c>
      <c r="E130" s="26">
        <v>2</v>
      </c>
      <c r="F130" s="26">
        <v>1</v>
      </c>
      <c r="G130" s="26"/>
      <c r="H130" s="26">
        <v>1</v>
      </c>
      <c r="I130" s="26"/>
      <c r="J130" s="225">
        <f t="shared" si="8"/>
        <v>134</v>
      </c>
      <c r="K130" s="26">
        <v>1</v>
      </c>
      <c r="L130" s="26">
        <v>3</v>
      </c>
      <c r="M130" s="26">
        <v>3</v>
      </c>
      <c r="N130" s="26">
        <v>2</v>
      </c>
      <c r="O130" s="26">
        <v>3</v>
      </c>
      <c r="P130" s="26"/>
      <c r="Q130" s="26">
        <v>2</v>
      </c>
      <c r="R130" s="26">
        <v>1</v>
      </c>
      <c r="S130" s="26"/>
      <c r="T130" s="26"/>
      <c r="U130" s="26"/>
      <c r="V130" s="226">
        <f t="shared" si="9"/>
        <v>104</v>
      </c>
      <c r="W130" s="26">
        <v>64</v>
      </c>
      <c r="X130" s="227">
        <v>12.8</v>
      </c>
      <c r="Y130" s="221">
        <f t="shared" si="15"/>
        <v>51.2</v>
      </c>
      <c r="Z130" s="222">
        <f t="shared" si="11"/>
        <v>289.2</v>
      </c>
      <c r="AA130" s="223">
        <f t="shared" si="12"/>
        <v>115</v>
      </c>
      <c r="AB130" s="49" t="str">
        <f t="shared" si="13"/>
        <v>II.</v>
      </c>
      <c r="AC130" s="49" t="str">
        <f t="shared" si="14"/>
        <v xml:space="preserve"> </v>
      </c>
    </row>
    <row r="131" spans="1:29" ht="15" x14ac:dyDescent="0.25">
      <c r="A131" s="224" t="s">
        <v>243</v>
      </c>
      <c r="B131" s="224" t="s">
        <v>232</v>
      </c>
      <c r="C131" s="26">
        <v>5</v>
      </c>
      <c r="D131" s="26">
        <v>9</v>
      </c>
      <c r="E131" s="26">
        <v>1</v>
      </c>
      <c r="F131" s="26"/>
      <c r="G131" s="26"/>
      <c r="H131" s="26"/>
      <c r="I131" s="26"/>
      <c r="J131" s="225">
        <f t="shared" si="8"/>
        <v>139</v>
      </c>
      <c r="K131" s="26">
        <v>1</v>
      </c>
      <c r="L131" s="26">
        <v>6</v>
      </c>
      <c r="M131" s="26">
        <v>6</v>
      </c>
      <c r="N131" s="26"/>
      <c r="O131" s="26">
        <v>2</v>
      </c>
      <c r="P131" s="26"/>
      <c r="Q131" s="26"/>
      <c r="R131" s="26"/>
      <c r="S131" s="26"/>
      <c r="T131" s="26"/>
      <c r="U131" s="26"/>
      <c r="V131" s="226">
        <f t="shared" si="9"/>
        <v>124</v>
      </c>
      <c r="W131" s="26">
        <v>44</v>
      </c>
      <c r="X131" s="227">
        <v>17.97</v>
      </c>
      <c r="Y131" s="221">
        <f t="shared" si="15"/>
        <v>26.03</v>
      </c>
      <c r="Z131" s="222">
        <f t="shared" si="11"/>
        <v>289.02999999999997</v>
      </c>
      <c r="AA131" s="223">
        <f t="shared" si="12"/>
        <v>116</v>
      </c>
      <c r="AB131" s="49" t="str">
        <f t="shared" si="13"/>
        <v>II.</v>
      </c>
      <c r="AC131" s="49" t="str">
        <f t="shared" si="14"/>
        <v>III.</v>
      </c>
    </row>
    <row r="132" spans="1:29" ht="15" x14ac:dyDescent="0.25">
      <c r="A132" s="49" t="s">
        <v>152</v>
      </c>
      <c r="B132" s="49" t="s">
        <v>153</v>
      </c>
      <c r="C132" s="26">
        <v>1</v>
      </c>
      <c r="D132" s="26">
        <v>10</v>
      </c>
      <c r="E132" s="26">
        <v>3</v>
      </c>
      <c r="F132" s="26">
        <v>1</v>
      </c>
      <c r="G132" s="26"/>
      <c r="H132" s="26"/>
      <c r="I132" s="26"/>
      <c r="J132" s="225">
        <f t="shared" si="8"/>
        <v>131</v>
      </c>
      <c r="K132" s="26">
        <v>1</v>
      </c>
      <c r="L132" s="26">
        <v>6</v>
      </c>
      <c r="M132" s="26">
        <v>2</v>
      </c>
      <c r="N132" s="26">
        <v>4</v>
      </c>
      <c r="O132" s="26">
        <v>1</v>
      </c>
      <c r="P132" s="26"/>
      <c r="Q132" s="26"/>
      <c r="R132" s="26">
        <v>1</v>
      </c>
      <c r="S132" s="26"/>
      <c r="T132" s="26"/>
      <c r="U132" s="26"/>
      <c r="V132" s="226">
        <f t="shared" si="9"/>
        <v>117</v>
      </c>
      <c r="W132" s="26">
        <v>56</v>
      </c>
      <c r="X132" s="227">
        <v>15.84</v>
      </c>
      <c r="Y132" s="221">
        <f t="shared" si="15"/>
        <v>40.159999999999997</v>
      </c>
      <c r="Z132" s="222">
        <f t="shared" si="11"/>
        <v>288.15999999999997</v>
      </c>
      <c r="AA132" s="223">
        <f t="shared" si="12"/>
        <v>117</v>
      </c>
      <c r="AB132" s="49" t="str">
        <f t="shared" si="13"/>
        <v>II.</v>
      </c>
      <c r="AC132" s="49" t="str">
        <f t="shared" si="14"/>
        <v>III.</v>
      </c>
    </row>
    <row r="133" spans="1:29" ht="15" x14ac:dyDescent="0.25">
      <c r="A133" s="232" t="s">
        <v>154</v>
      </c>
      <c r="B133" s="232" t="s">
        <v>121</v>
      </c>
      <c r="C133" s="26">
        <v>5</v>
      </c>
      <c r="D133" s="26">
        <v>5</v>
      </c>
      <c r="E133" s="26">
        <v>3</v>
      </c>
      <c r="F133" s="26"/>
      <c r="G133" s="26"/>
      <c r="H133" s="26"/>
      <c r="I133" s="26">
        <v>2</v>
      </c>
      <c r="J133" s="225">
        <f t="shared" si="8"/>
        <v>119</v>
      </c>
      <c r="K133" s="26">
        <v>1</v>
      </c>
      <c r="L133" s="26">
        <v>7</v>
      </c>
      <c r="M133" s="26">
        <v>3</v>
      </c>
      <c r="N133" s="26">
        <v>3</v>
      </c>
      <c r="O133" s="26">
        <v>1</v>
      </c>
      <c r="P133" s="26"/>
      <c r="Q133" s="26"/>
      <c r="R133" s="26"/>
      <c r="S133" s="26"/>
      <c r="T133" s="26"/>
      <c r="U133" s="26"/>
      <c r="V133" s="226">
        <f t="shared" si="9"/>
        <v>124</v>
      </c>
      <c r="W133" s="26">
        <v>61</v>
      </c>
      <c r="X133" s="227">
        <v>16.16</v>
      </c>
      <c r="Y133" s="221">
        <f t="shared" si="15"/>
        <v>44.84</v>
      </c>
      <c r="Z133" s="222">
        <f t="shared" si="11"/>
        <v>287.84000000000003</v>
      </c>
      <c r="AA133" s="223">
        <f t="shared" si="12"/>
        <v>118</v>
      </c>
      <c r="AB133" s="49" t="str">
        <f t="shared" si="13"/>
        <v xml:space="preserve"> </v>
      </c>
      <c r="AC133" s="49" t="str">
        <f t="shared" si="14"/>
        <v>III.</v>
      </c>
    </row>
    <row r="134" spans="1:29" ht="15" x14ac:dyDescent="0.25">
      <c r="A134" s="224" t="s">
        <v>399</v>
      </c>
      <c r="B134" s="254" t="s">
        <v>126</v>
      </c>
      <c r="C134" s="26">
        <v>5</v>
      </c>
      <c r="D134" s="26">
        <v>8</v>
      </c>
      <c r="E134" s="26">
        <v>2</v>
      </c>
      <c r="F134" s="26"/>
      <c r="G134" s="26"/>
      <c r="H134" s="26"/>
      <c r="I134" s="26"/>
      <c r="J134" s="225">
        <f t="shared" si="8"/>
        <v>138</v>
      </c>
      <c r="K134" s="26">
        <v>1</v>
      </c>
      <c r="L134" s="26">
        <v>3</v>
      </c>
      <c r="M134" s="26">
        <v>7</v>
      </c>
      <c r="N134" s="26">
        <v>2</v>
      </c>
      <c r="O134" s="26">
        <v>1</v>
      </c>
      <c r="P134" s="26"/>
      <c r="Q134" s="26">
        <v>1</v>
      </c>
      <c r="R134" s="26"/>
      <c r="S134" s="26"/>
      <c r="T134" s="26"/>
      <c r="U134" s="26"/>
      <c r="V134" s="226">
        <f t="shared" si="9"/>
        <v>117</v>
      </c>
      <c r="W134" s="26">
        <v>57</v>
      </c>
      <c r="X134" s="227">
        <v>24.57</v>
      </c>
      <c r="Y134" s="221">
        <f t="shared" si="15"/>
        <v>32.43</v>
      </c>
      <c r="Z134" s="222">
        <f t="shared" si="11"/>
        <v>287.43</v>
      </c>
      <c r="AA134" s="223">
        <f t="shared" si="12"/>
        <v>119</v>
      </c>
      <c r="AB134" s="49" t="str">
        <f t="shared" si="13"/>
        <v>II.</v>
      </c>
      <c r="AC134" s="49" t="str">
        <f t="shared" si="14"/>
        <v>III.</v>
      </c>
    </row>
    <row r="135" spans="1:29" ht="15" x14ac:dyDescent="0.25">
      <c r="A135" s="224" t="s">
        <v>290</v>
      </c>
      <c r="B135" s="224" t="s">
        <v>280</v>
      </c>
      <c r="C135" s="26">
        <v>8</v>
      </c>
      <c r="D135" s="26">
        <v>7</v>
      </c>
      <c r="E135" s="26"/>
      <c r="F135" s="26"/>
      <c r="G135" s="26"/>
      <c r="H135" s="26"/>
      <c r="I135" s="26"/>
      <c r="J135" s="225">
        <f t="shared" si="8"/>
        <v>143</v>
      </c>
      <c r="K135" s="26"/>
      <c r="L135" s="26">
        <v>2</v>
      </c>
      <c r="M135" s="26">
        <v>6</v>
      </c>
      <c r="N135" s="26">
        <v>1</v>
      </c>
      <c r="O135" s="26">
        <v>1</v>
      </c>
      <c r="P135" s="26">
        <v>3</v>
      </c>
      <c r="Q135" s="26">
        <v>1</v>
      </c>
      <c r="R135" s="26">
        <v>1</v>
      </c>
      <c r="S135" s="26"/>
      <c r="T135" s="26"/>
      <c r="U135" s="26"/>
      <c r="V135" s="226">
        <f t="shared" si="9"/>
        <v>101</v>
      </c>
      <c r="W135" s="26">
        <f>10+10+8+8+7+6+6+4+2+2</f>
        <v>63</v>
      </c>
      <c r="X135" s="227">
        <v>20.12</v>
      </c>
      <c r="Y135" s="221">
        <f t="shared" si="15"/>
        <v>42.879999999999995</v>
      </c>
      <c r="Z135" s="222">
        <f t="shared" si="11"/>
        <v>286.88</v>
      </c>
      <c r="AA135" s="223">
        <f t="shared" si="12"/>
        <v>120</v>
      </c>
      <c r="AB135" s="49" t="str">
        <f t="shared" si="13"/>
        <v>I.</v>
      </c>
      <c r="AC135" s="49" t="str">
        <f t="shared" si="14"/>
        <v xml:space="preserve"> </v>
      </c>
    </row>
    <row r="136" spans="1:29" ht="15" x14ac:dyDescent="0.25">
      <c r="A136" s="224" t="s">
        <v>338</v>
      </c>
      <c r="B136" s="224" t="s">
        <v>331</v>
      </c>
      <c r="C136" s="26">
        <v>9</v>
      </c>
      <c r="D136" s="26">
        <v>6</v>
      </c>
      <c r="E136" s="26"/>
      <c r="F136" s="26"/>
      <c r="G136" s="26"/>
      <c r="H136" s="26"/>
      <c r="I136" s="26"/>
      <c r="J136" s="233">
        <f t="shared" si="8"/>
        <v>144</v>
      </c>
      <c r="K136" s="26">
        <v>1</v>
      </c>
      <c r="L136" s="26">
        <v>8</v>
      </c>
      <c r="M136" s="26">
        <v>1</v>
      </c>
      <c r="N136" s="26">
        <v>5</v>
      </c>
      <c r="O136" s="26"/>
      <c r="P136" s="26"/>
      <c r="Q136" s="26"/>
      <c r="R136" s="26"/>
      <c r="S136" s="26"/>
      <c r="T136" s="26"/>
      <c r="U136" s="26"/>
      <c r="V136" s="234">
        <f t="shared" si="9"/>
        <v>125</v>
      </c>
      <c r="W136" s="26">
        <v>39</v>
      </c>
      <c r="X136" s="227">
        <v>21.4</v>
      </c>
      <c r="Y136" s="238">
        <f t="shared" si="15"/>
        <v>17.600000000000001</v>
      </c>
      <c r="Z136" s="239">
        <f t="shared" si="11"/>
        <v>286.60000000000002</v>
      </c>
      <c r="AA136" s="237">
        <f t="shared" si="12"/>
        <v>121</v>
      </c>
      <c r="AB136" s="49" t="str">
        <f t="shared" si="13"/>
        <v>I.</v>
      </c>
      <c r="AC136" s="49" t="str">
        <f t="shared" si="14"/>
        <v>II.</v>
      </c>
    </row>
    <row r="137" spans="1:29" ht="15" x14ac:dyDescent="0.25">
      <c r="A137" s="224" t="s">
        <v>402</v>
      </c>
      <c r="B137" s="254" t="s">
        <v>126</v>
      </c>
      <c r="C137" s="26">
        <v>7</v>
      </c>
      <c r="D137" s="26">
        <v>5</v>
      </c>
      <c r="E137" s="26">
        <v>3</v>
      </c>
      <c r="F137" s="26"/>
      <c r="G137" s="26"/>
      <c r="H137" s="26"/>
      <c r="I137" s="26"/>
      <c r="J137" s="225">
        <f t="shared" si="8"/>
        <v>139</v>
      </c>
      <c r="K137" s="26">
        <v>4</v>
      </c>
      <c r="L137" s="26">
        <v>3</v>
      </c>
      <c r="M137" s="26">
        <v>4</v>
      </c>
      <c r="N137" s="26">
        <v>2</v>
      </c>
      <c r="O137" s="26">
        <v>1</v>
      </c>
      <c r="P137" s="26">
        <v>1</v>
      </c>
      <c r="Q137" s="26"/>
      <c r="R137" s="26"/>
      <c r="S137" s="26"/>
      <c r="T137" s="26"/>
      <c r="U137" s="26"/>
      <c r="V137" s="226">
        <f t="shared" si="9"/>
        <v>124</v>
      </c>
      <c r="W137" s="26">
        <v>38</v>
      </c>
      <c r="X137" s="227">
        <v>14.53</v>
      </c>
      <c r="Y137" s="221">
        <f t="shared" si="15"/>
        <v>23.47</v>
      </c>
      <c r="Z137" s="222">
        <f t="shared" si="11"/>
        <v>286.47000000000003</v>
      </c>
      <c r="AA137" s="223">
        <f t="shared" si="12"/>
        <v>122</v>
      </c>
      <c r="AB137" s="49" t="str">
        <f t="shared" si="13"/>
        <v>II.</v>
      </c>
      <c r="AC137" s="49" t="str">
        <f t="shared" si="14"/>
        <v>III.</v>
      </c>
    </row>
    <row r="138" spans="1:29" ht="15" x14ac:dyDescent="0.25">
      <c r="A138" s="232" t="s">
        <v>155</v>
      </c>
      <c r="B138" s="232" t="s">
        <v>119</v>
      </c>
      <c r="C138" s="26">
        <v>3</v>
      </c>
      <c r="D138" s="26">
        <v>9</v>
      </c>
      <c r="E138" s="26">
        <v>3</v>
      </c>
      <c r="F138" s="26"/>
      <c r="G138" s="26"/>
      <c r="H138" s="26"/>
      <c r="I138" s="26"/>
      <c r="J138" s="225">
        <f t="shared" si="8"/>
        <v>135</v>
      </c>
      <c r="K138" s="26">
        <v>1</v>
      </c>
      <c r="L138" s="26">
        <v>6</v>
      </c>
      <c r="M138" s="26">
        <v>3</v>
      </c>
      <c r="N138" s="26">
        <v>2</v>
      </c>
      <c r="O138" s="26">
        <v>1</v>
      </c>
      <c r="P138" s="26">
        <v>1</v>
      </c>
      <c r="Q138" s="26">
        <v>1</v>
      </c>
      <c r="R138" s="26"/>
      <c r="S138" s="26"/>
      <c r="T138" s="26"/>
      <c r="U138" s="26"/>
      <c r="V138" s="226">
        <f t="shared" si="9"/>
        <v>117</v>
      </c>
      <c r="W138" s="26">
        <v>49</v>
      </c>
      <c r="X138" s="227">
        <v>14.94</v>
      </c>
      <c r="Y138" s="221">
        <f t="shared" si="15"/>
        <v>34.06</v>
      </c>
      <c r="Z138" s="222">
        <f t="shared" si="11"/>
        <v>286.06</v>
      </c>
      <c r="AA138" s="223">
        <f t="shared" si="12"/>
        <v>123</v>
      </c>
      <c r="AB138" s="49" t="str">
        <f t="shared" si="13"/>
        <v>II.</v>
      </c>
      <c r="AC138" s="49" t="str">
        <f t="shared" si="14"/>
        <v>III.</v>
      </c>
    </row>
    <row r="139" spans="1:29" ht="15" x14ac:dyDescent="0.25">
      <c r="A139" s="240" t="s">
        <v>339</v>
      </c>
      <c r="B139" s="241" t="s">
        <v>126</v>
      </c>
      <c r="C139" s="26">
        <v>6</v>
      </c>
      <c r="D139" s="26">
        <v>5</v>
      </c>
      <c r="E139" s="26">
        <v>4</v>
      </c>
      <c r="F139" s="26"/>
      <c r="G139" s="26"/>
      <c r="H139" s="26"/>
      <c r="I139" s="26"/>
      <c r="J139" s="233">
        <f t="shared" si="8"/>
        <v>137</v>
      </c>
      <c r="K139" s="26">
        <v>1</v>
      </c>
      <c r="L139" s="26">
        <v>4</v>
      </c>
      <c r="M139" s="26">
        <v>3</v>
      </c>
      <c r="N139" s="26">
        <v>4</v>
      </c>
      <c r="O139" s="26">
        <v>1</v>
      </c>
      <c r="P139" s="26">
        <v>2</v>
      </c>
      <c r="Q139" s="26"/>
      <c r="R139" s="26"/>
      <c r="S139" s="26"/>
      <c r="T139" s="26"/>
      <c r="U139" s="26"/>
      <c r="V139" s="234">
        <f t="shared" si="9"/>
        <v>114</v>
      </c>
      <c r="W139" s="26">
        <v>51</v>
      </c>
      <c r="X139" s="227">
        <v>15.95</v>
      </c>
      <c r="Y139" s="235">
        <f t="shared" si="15"/>
        <v>35.049999999999997</v>
      </c>
      <c r="Z139" s="236">
        <f t="shared" si="11"/>
        <v>286.05</v>
      </c>
      <c r="AA139" s="237">
        <f t="shared" si="12"/>
        <v>124</v>
      </c>
      <c r="AB139" s="49" t="str">
        <f t="shared" si="13"/>
        <v>II.</v>
      </c>
      <c r="AC139" s="49" t="str">
        <f t="shared" si="14"/>
        <v xml:space="preserve"> </v>
      </c>
    </row>
    <row r="140" spans="1:29" ht="15" x14ac:dyDescent="0.25">
      <c r="A140" s="224" t="s">
        <v>291</v>
      </c>
      <c r="B140" s="224" t="s">
        <v>276</v>
      </c>
      <c r="C140" s="26">
        <v>8</v>
      </c>
      <c r="D140" s="26">
        <v>3</v>
      </c>
      <c r="E140" s="26">
        <v>2</v>
      </c>
      <c r="F140" s="26">
        <v>2</v>
      </c>
      <c r="G140" s="26"/>
      <c r="H140" s="26"/>
      <c r="I140" s="26"/>
      <c r="J140" s="225">
        <f t="shared" si="8"/>
        <v>137</v>
      </c>
      <c r="K140" s="26"/>
      <c r="L140" s="26">
        <v>7</v>
      </c>
      <c r="M140" s="26">
        <v>3</v>
      </c>
      <c r="N140" s="26">
        <v>2</v>
      </c>
      <c r="O140" s="26"/>
      <c r="P140" s="26">
        <v>2</v>
      </c>
      <c r="Q140" s="26">
        <v>1</v>
      </c>
      <c r="R140" s="26"/>
      <c r="S140" s="26"/>
      <c r="T140" s="26"/>
      <c r="U140" s="26"/>
      <c r="V140" s="226">
        <f t="shared" si="9"/>
        <v>115</v>
      </c>
      <c r="W140" s="26">
        <f>9+8+7+5+4+4+3+3</f>
        <v>43</v>
      </c>
      <c r="X140" s="227">
        <v>9.3800000000000008</v>
      </c>
      <c r="Y140" s="221">
        <f t="shared" si="15"/>
        <v>33.619999999999997</v>
      </c>
      <c r="Z140" s="222">
        <f t="shared" si="11"/>
        <v>285.62</v>
      </c>
      <c r="AA140" s="223">
        <f t="shared" si="12"/>
        <v>125</v>
      </c>
      <c r="AB140" s="49" t="str">
        <f t="shared" si="13"/>
        <v>II.</v>
      </c>
      <c r="AC140" s="49" t="str">
        <f t="shared" si="14"/>
        <v xml:space="preserve"> </v>
      </c>
    </row>
    <row r="141" spans="1:29" ht="15" x14ac:dyDescent="0.25">
      <c r="A141" s="217" t="s">
        <v>75</v>
      </c>
      <c r="B141" s="217" t="s">
        <v>74</v>
      </c>
      <c r="C141" s="76">
        <v>5</v>
      </c>
      <c r="D141" s="76">
        <v>7</v>
      </c>
      <c r="E141" s="76">
        <v>2</v>
      </c>
      <c r="F141" s="76">
        <v>1</v>
      </c>
      <c r="G141" s="76"/>
      <c r="H141" s="76"/>
      <c r="I141" s="76"/>
      <c r="J141" s="218">
        <f t="shared" si="8"/>
        <v>136</v>
      </c>
      <c r="K141" s="76"/>
      <c r="L141" s="76">
        <v>6</v>
      </c>
      <c r="M141" s="76">
        <v>2</v>
      </c>
      <c r="N141" s="76">
        <v>5</v>
      </c>
      <c r="O141" s="76"/>
      <c r="P141" s="76">
        <v>1</v>
      </c>
      <c r="Q141" s="76"/>
      <c r="R141" s="76">
        <v>1</v>
      </c>
      <c r="S141" s="76"/>
      <c r="T141" s="76"/>
      <c r="U141" s="76"/>
      <c r="V141" s="219">
        <f t="shared" si="9"/>
        <v>113</v>
      </c>
      <c r="W141" s="76">
        <v>54</v>
      </c>
      <c r="X141" s="220">
        <v>17.989999999999998</v>
      </c>
      <c r="Y141" s="221">
        <f t="shared" si="15"/>
        <v>36.010000000000005</v>
      </c>
      <c r="Z141" s="222">
        <f t="shared" si="11"/>
        <v>285.01</v>
      </c>
      <c r="AA141" s="223">
        <f t="shared" si="12"/>
        <v>126</v>
      </c>
      <c r="AB141" s="49" t="str">
        <f t="shared" si="13"/>
        <v>II.</v>
      </c>
      <c r="AC141" s="49" t="str">
        <f t="shared" si="14"/>
        <v xml:space="preserve"> </v>
      </c>
    </row>
    <row r="142" spans="1:29" ht="15" x14ac:dyDescent="0.25">
      <c r="A142" s="224" t="s">
        <v>368</v>
      </c>
      <c r="B142" s="224" t="s">
        <v>363</v>
      </c>
      <c r="C142" s="26">
        <v>6</v>
      </c>
      <c r="D142" s="26">
        <v>4</v>
      </c>
      <c r="E142" s="26">
        <v>5</v>
      </c>
      <c r="F142" s="26"/>
      <c r="G142" s="26"/>
      <c r="H142" s="26"/>
      <c r="I142" s="158"/>
      <c r="J142" s="225">
        <f t="shared" si="8"/>
        <v>136</v>
      </c>
      <c r="K142" s="26">
        <v>2</v>
      </c>
      <c r="L142" s="26">
        <v>2</v>
      </c>
      <c r="M142" s="26">
        <v>6</v>
      </c>
      <c r="N142" s="26">
        <v>3</v>
      </c>
      <c r="O142" s="26">
        <v>2</v>
      </c>
      <c r="P142" s="26"/>
      <c r="Q142" s="26"/>
      <c r="R142" s="26"/>
      <c r="S142" s="26"/>
      <c r="T142" s="158"/>
      <c r="U142" s="158"/>
      <c r="V142" s="226">
        <f t="shared" si="9"/>
        <v>119</v>
      </c>
      <c r="W142" s="26">
        <v>60</v>
      </c>
      <c r="X142" s="227">
        <v>30.13</v>
      </c>
      <c r="Y142" s="221">
        <f t="shared" si="15"/>
        <v>29.87</v>
      </c>
      <c r="Z142" s="222">
        <f t="shared" si="11"/>
        <v>284.87</v>
      </c>
      <c r="AA142" s="223">
        <f t="shared" si="12"/>
        <v>127</v>
      </c>
      <c r="AB142" s="49" t="str">
        <f t="shared" si="13"/>
        <v>II.</v>
      </c>
      <c r="AC142" s="49" t="str">
        <f t="shared" si="14"/>
        <v>III.</v>
      </c>
    </row>
    <row r="143" spans="1:29" ht="15" x14ac:dyDescent="0.25">
      <c r="A143" s="232" t="s">
        <v>156</v>
      </c>
      <c r="B143" s="232" t="s">
        <v>123</v>
      </c>
      <c r="C143" s="26">
        <v>4</v>
      </c>
      <c r="D143" s="26">
        <v>6</v>
      </c>
      <c r="E143" s="26">
        <v>4</v>
      </c>
      <c r="F143" s="26"/>
      <c r="G143" s="26"/>
      <c r="H143" s="26"/>
      <c r="I143" s="26">
        <v>1</v>
      </c>
      <c r="J143" s="225">
        <f t="shared" si="8"/>
        <v>126</v>
      </c>
      <c r="K143" s="26">
        <v>3</v>
      </c>
      <c r="L143" s="26">
        <v>3</v>
      </c>
      <c r="M143" s="26">
        <v>2</v>
      </c>
      <c r="N143" s="26">
        <v>3</v>
      </c>
      <c r="O143" s="26">
        <v>2</v>
      </c>
      <c r="P143" s="26">
        <v>1</v>
      </c>
      <c r="Q143" s="26">
        <v>1</v>
      </c>
      <c r="R143" s="26"/>
      <c r="S143" s="26"/>
      <c r="T143" s="26"/>
      <c r="U143" s="26"/>
      <c r="V143" s="226">
        <f t="shared" si="9"/>
        <v>115</v>
      </c>
      <c r="W143" s="26">
        <v>59</v>
      </c>
      <c r="X143" s="227">
        <v>15.41</v>
      </c>
      <c r="Y143" s="221">
        <f t="shared" si="15"/>
        <v>43.59</v>
      </c>
      <c r="Z143" s="222">
        <f t="shared" si="11"/>
        <v>284.59000000000003</v>
      </c>
      <c r="AA143" s="223">
        <f t="shared" si="12"/>
        <v>128</v>
      </c>
      <c r="AB143" s="49" t="str">
        <f t="shared" si="13"/>
        <v>III.</v>
      </c>
      <c r="AC143" s="49" t="str">
        <f t="shared" si="14"/>
        <v xml:space="preserve"> </v>
      </c>
    </row>
    <row r="144" spans="1:29" ht="15" x14ac:dyDescent="0.25">
      <c r="A144" s="224" t="s">
        <v>292</v>
      </c>
      <c r="B144" s="224" t="s">
        <v>293</v>
      </c>
      <c r="C144" s="26">
        <v>6</v>
      </c>
      <c r="D144" s="26">
        <v>7</v>
      </c>
      <c r="E144" s="26">
        <v>2</v>
      </c>
      <c r="F144" s="26"/>
      <c r="G144" s="26"/>
      <c r="H144" s="26"/>
      <c r="I144" s="26"/>
      <c r="J144" s="225">
        <f t="shared" ref="J144:J207" si="16">IF(SUM(C144:I144)=0,0,IF(SUM(C144:I144)&lt;15,"CHYBÍ",IF(SUM(C144:I144)&gt;15,"MOC",IF(SUM(C144:I144)=15,SUM(C144*10+D144*9+E144*8+F144*7+G144*6+H144*5)))))</f>
        <v>139</v>
      </c>
      <c r="K144" s="26">
        <v>2</v>
      </c>
      <c r="L144" s="26">
        <v>2</v>
      </c>
      <c r="M144" s="26">
        <v>5</v>
      </c>
      <c r="N144" s="26">
        <v>4</v>
      </c>
      <c r="O144" s="26">
        <v>1</v>
      </c>
      <c r="P144" s="26"/>
      <c r="Q144" s="26"/>
      <c r="R144" s="26">
        <v>1</v>
      </c>
      <c r="S144" s="26"/>
      <c r="T144" s="26"/>
      <c r="U144" s="26"/>
      <c r="V144" s="226">
        <f t="shared" ref="V144:V207" si="17">IF(SUM(K144:U144)=0,0,IF(SUM(K144:U144)&lt;15,"CHYBÍ",IF(SUM(K144:U144)=15,SUM(K144*10+L144*9+M144*8+N144*7+O144*6+P144*5+Q144*4+R144*3+S144*2+T144*1,IF(SUM(K144:U144)&gt;15,"MOC")))))</f>
        <v>115</v>
      </c>
      <c r="W144" s="26">
        <f>9+8+8+6+6+5+4+3+1</f>
        <v>50</v>
      </c>
      <c r="X144" s="227">
        <v>20.87</v>
      </c>
      <c r="Y144" s="221">
        <f t="shared" si="15"/>
        <v>29.13</v>
      </c>
      <c r="Z144" s="222">
        <f t="shared" ref="Z144:Z207" si="18">SUM(J144+V144+Y144)</f>
        <v>283.13</v>
      </c>
      <c r="AA144" s="223">
        <f t="shared" ref="AA144:AA207" si="19">RANK(Z144,$Z$16:$Z$219)</f>
        <v>129</v>
      </c>
      <c r="AB144" s="49" t="str">
        <f t="shared" ref="AB144:AB207" si="20">IF(AND(J144&gt;=146,J144&lt;=150),"M",IF(AND(J144&gt;=140,J144&lt;=145),"I.",IF(AND(J144&gt;=130,J144&lt;=139),"II.",IF(AND(J144&gt;=125,J144&lt;=133),"III."," "))))</f>
        <v>II.</v>
      </c>
      <c r="AC144" s="49" t="str">
        <f t="shared" ref="AC144:AC207" si="21">IF(AND(V144&gt;=137,V144&lt;=150),"M",IF(AND(V144&gt;=131,V144&lt;=136),"I.",IF(AND(V144&gt;=125,V144&lt;=130),"II.",IF(AND(V144&gt;=116,V144&lt;=124),"III."," "))))</f>
        <v xml:space="preserve"> </v>
      </c>
    </row>
    <row r="145" spans="1:29" ht="15" x14ac:dyDescent="0.25">
      <c r="A145" s="49" t="s">
        <v>157</v>
      </c>
      <c r="B145" s="49" t="s">
        <v>123</v>
      </c>
      <c r="C145" s="26">
        <v>4</v>
      </c>
      <c r="D145" s="26">
        <v>9</v>
      </c>
      <c r="E145" s="26">
        <v>2</v>
      </c>
      <c r="F145" s="26"/>
      <c r="G145" s="26"/>
      <c r="H145" s="26"/>
      <c r="I145" s="26"/>
      <c r="J145" s="225">
        <f t="shared" si="16"/>
        <v>137</v>
      </c>
      <c r="K145" s="26">
        <v>1</v>
      </c>
      <c r="L145" s="26">
        <v>6</v>
      </c>
      <c r="M145" s="26">
        <v>2</v>
      </c>
      <c r="N145" s="26">
        <v>3</v>
      </c>
      <c r="O145" s="26">
        <v>2</v>
      </c>
      <c r="P145" s="26"/>
      <c r="Q145" s="26">
        <v>1</v>
      </c>
      <c r="R145" s="26"/>
      <c r="S145" s="26"/>
      <c r="T145" s="26"/>
      <c r="U145" s="26"/>
      <c r="V145" s="226">
        <f t="shared" si="17"/>
        <v>117</v>
      </c>
      <c r="W145" s="26">
        <v>45</v>
      </c>
      <c r="X145" s="227">
        <v>15.93</v>
      </c>
      <c r="Y145" s="221">
        <f t="shared" si="15"/>
        <v>29.07</v>
      </c>
      <c r="Z145" s="222">
        <f t="shared" si="18"/>
        <v>283.07</v>
      </c>
      <c r="AA145" s="223">
        <f t="shared" si="19"/>
        <v>130</v>
      </c>
      <c r="AB145" s="49" t="str">
        <f t="shared" si="20"/>
        <v>II.</v>
      </c>
      <c r="AC145" s="49" t="str">
        <f t="shared" si="21"/>
        <v>III.</v>
      </c>
    </row>
    <row r="146" spans="1:29" ht="15" x14ac:dyDescent="0.25">
      <c r="A146" s="224" t="s">
        <v>109</v>
      </c>
      <c r="B146" s="224" t="s">
        <v>98</v>
      </c>
      <c r="C146" s="26">
        <v>6</v>
      </c>
      <c r="D146" s="26">
        <v>6</v>
      </c>
      <c r="E146" s="26">
        <v>3</v>
      </c>
      <c r="F146" s="26"/>
      <c r="G146" s="26"/>
      <c r="H146" s="26"/>
      <c r="I146" s="26"/>
      <c r="J146" s="225">
        <f t="shared" si="16"/>
        <v>138</v>
      </c>
      <c r="K146" s="26">
        <v>3</v>
      </c>
      <c r="L146" s="26">
        <v>3</v>
      </c>
      <c r="M146" s="26">
        <v>4</v>
      </c>
      <c r="N146" s="26">
        <v>2</v>
      </c>
      <c r="O146" s="26">
        <v>3</v>
      </c>
      <c r="P146" s="26"/>
      <c r="Q146" s="26"/>
      <c r="R146" s="26"/>
      <c r="S146" s="26"/>
      <c r="T146" s="26"/>
      <c r="U146" s="26"/>
      <c r="V146" s="226">
        <f t="shared" si="17"/>
        <v>121</v>
      </c>
      <c r="W146" s="26">
        <v>36</v>
      </c>
      <c r="X146" s="227">
        <v>14.19</v>
      </c>
      <c r="Y146" s="221">
        <f t="shared" si="15"/>
        <v>21.810000000000002</v>
      </c>
      <c r="Z146" s="222">
        <f t="shared" si="18"/>
        <v>280.81</v>
      </c>
      <c r="AA146" s="223">
        <f t="shared" si="19"/>
        <v>131</v>
      </c>
      <c r="AB146" s="49" t="str">
        <f t="shared" si="20"/>
        <v>II.</v>
      </c>
      <c r="AC146" s="49" t="str">
        <f t="shared" si="21"/>
        <v>III.</v>
      </c>
    </row>
    <row r="147" spans="1:29" ht="15" x14ac:dyDescent="0.25">
      <c r="A147" s="49" t="s">
        <v>158</v>
      </c>
      <c r="B147" s="49" t="s">
        <v>121</v>
      </c>
      <c r="C147" s="26">
        <v>2</v>
      </c>
      <c r="D147" s="26">
        <v>6</v>
      </c>
      <c r="E147" s="26">
        <v>4</v>
      </c>
      <c r="F147" s="26">
        <v>2</v>
      </c>
      <c r="G147" s="26"/>
      <c r="H147" s="26"/>
      <c r="I147" s="26">
        <v>1</v>
      </c>
      <c r="J147" s="225">
        <f t="shared" si="16"/>
        <v>120</v>
      </c>
      <c r="K147" s="26">
        <v>2</v>
      </c>
      <c r="L147" s="26">
        <v>2</v>
      </c>
      <c r="M147" s="26">
        <v>3</v>
      </c>
      <c r="N147" s="26">
        <v>2</v>
      </c>
      <c r="O147" s="26">
        <v>5</v>
      </c>
      <c r="P147" s="26">
        <v>1</v>
      </c>
      <c r="Q147" s="26"/>
      <c r="R147" s="26"/>
      <c r="S147" s="26"/>
      <c r="T147" s="26"/>
      <c r="U147" s="26"/>
      <c r="V147" s="226">
        <f t="shared" si="17"/>
        <v>111</v>
      </c>
      <c r="W147" s="26">
        <v>64</v>
      </c>
      <c r="X147" s="227">
        <v>15.68</v>
      </c>
      <c r="Y147" s="221">
        <f t="shared" si="15"/>
        <v>48.32</v>
      </c>
      <c r="Z147" s="222">
        <f t="shared" si="18"/>
        <v>279.32</v>
      </c>
      <c r="AA147" s="223">
        <f t="shared" si="19"/>
        <v>132</v>
      </c>
      <c r="AB147" s="49" t="str">
        <f t="shared" si="20"/>
        <v xml:space="preserve"> </v>
      </c>
      <c r="AC147" s="49" t="str">
        <f t="shared" si="21"/>
        <v xml:space="preserve"> </v>
      </c>
    </row>
    <row r="148" spans="1:29" ht="15" x14ac:dyDescent="0.25">
      <c r="A148" s="224" t="s">
        <v>294</v>
      </c>
      <c r="B148" s="224" t="s">
        <v>295</v>
      </c>
      <c r="C148" s="26">
        <v>9</v>
      </c>
      <c r="D148" s="26">
        <v>5</v>
      </c>
      <c r="E148" s="26">
        <v>1</v>
      </c>
      <c r="F148" s="26"/>
      <c r="G148" s="26"/>
      <c r="H148" s="26"/>
      <c r="I148" s="26"/>
      <c r="J148" s="225">
        <f t="shared" si="16"/>
        <v>143</v>
      </c>
      <c r="K148" s="26">
        <v>1</v>
      </c>
      <c r="L148" s="26">
        <v>4</v>
      </c>
      <c r="M148" s="26">
        <v>3</v>
      </c>
      <c r="N148" s="26">
        <v>6</v>
      </c>
      <c r="O148" s="26">
        <v>1</v>
      </c>
      <c r="P148" s="26"/>
      <c r="Q148" s="26"/>
      <c r="R148" s="26"/>
      <c r="S148" s="26"/>
      <c r="T148" s="26"/>
      <c r="U148" s="26"/>
      <c r="V148" s="226">
        <f t="shared" si="17"/>
        <v>118</v>
      </c>
      <c r="W148" s="26">
        <f>9+7+7+6+3+2+1</f>
        <v>35</v>
      </c>
      <c r="X148" s="227">
        <v>17.77</v>
      </c>
      <c r="Y148" s="221">
        <f t="shared" si="15"/>
        <v>17.23</v>
      </c>
      <c r="Z148" s="222">
        <f t="shared" si="18"/>
        <v>278.23</v>
      </c>
      <c r="AA148" s="223">
        <f t="shared" si="19"/>
        <v>133</v>
      </c>
      <c r="AB148" s="49" t="str">
        <f t="shared" si="20"/>
        <v>I.</v>
      </c>
      <c r="AC148" s="49" t="str">
        <f t="shared" si="21"/>
        <v>III.</v>
      </c>
    </row>
    <row r="149" spans="1:29" ht="15" x14ac:dyDescent="0.25">
      <c r="A149" s="49" t="s">
        <v>159</v>
      </c>
      <c r="B149" s="49" t="s">
        <v>123</v>
      </c>
      <c r="C149" s="26">
        <v>4</v>
      </c>
      <c r="D149" s="26">
        <v>10</v>
      </c>
      <c r="E149" s="26">
        <v>1</v>
      </c>
      <c r="F149" s="26"/>
      <c r="G149" s="26"/>
      <c r="H149" s="26"/>
      <c r="I149" s="26"/>
      <c r="J149" s="225">
        <f t="shared" si="16"/>
        <v>138</v>
      </c>
      <c r="K149" s="26">
        <v>1</v>
      </c>
      <c r="L149" s="26">
        <v>2</v>
      </c>
      <c r="M149" s="26">
        <v>4</v>
      </c>
      <c r="N149" s="26">
        <v>4</v>
      </c>
      <c r="O149" s="26">
        <v>4</v>
      </c>
      <c r="P149" s="26"/>
      <c r="Q149" s="26"/>
      <c r="R149" s="26"/>
      <c r="S149" s="26"/>
      <c r="T149" s="26"/>
      <c r="U149" s="26"/>
      <c r="V149" s="226">
        <f t="shared" si="17"/>
        <v>112</v>
      </c>
      <c r="W149" s="26">
        <v>45</v>
      </c>
      <c r="X149" s="227">
        <v>16.84</v>
      </c>
      <c r="Y149" s="221">
        <f t="shared" si="15"/>
        <v>28.16</v>
      </c>
      <c r="Z149" s="222">
        <f t="shared" si="18"/>
        <v>278.16000000000003</v>
      </c>
      <c r="AA149" s="223">
        <f t="shared" si="19"/>
        <v>134</v>
      </c>
      <c r="AB149" s="49" t="str">
        <f t="shared" si="20"/>
        <v>II.</v>
      </c>
      <c r="AC149" s="49" t="str">
        <f t="shared" si="21"/>
        <v xml:space="preserve"> </v>
      </c>
    </row>
    <row r="150" spans="1:29" ht="15" x14ac:dyDescent="0.25">
      <c r="A150" s="49" t="s">
        <v>160</v>
      </c>
      <c r="B150" s="49" t="s">
        <v>128</v>
      </c>
      <c r="C150" s="26">
        <v>4</v>
      </c>
      <c r="D150" s="26">
        <v>6</v>
      </c>
      <c r="E150" s="26">
        <v>5</v>
      </c>
      <c r="F150" s="26"/>
      <c r="G150" s="26"/>
      <c r="H150" s="26"/>
      <c r="I150" s="26"/>
      <c r="J150" s="225">
        <f t="shared" si="16"/>
        <v>134</v>
      </c>
      <c r="K150" s="26"/>
      <c r="L150" s="26">
        <v>3</v>
      </c>
      <c r="M150" s="26">
        <v>3</v>
      </c>
      <c r="N150" s="26">
        <v>4</v>
      </c>
      <c r="O150" s="26">
        <v>2</v>
      </c>
      <c r="P150" s="26">
        <v>2</v>
      </c>
      <c r="Q150" s="26">
        <v>1</v>
      </c>
      <c r="R150" s="26"/>
      <c r="S150" s="26"/>
      <c r="T150" s="26"/>
      <c r="U150" s="26"/>
      <c r="V150" s="226">
        <f t="shared" si="17"/>
        <v>105</v>
      </c>
      <c r="W150" s="26">
        <v>55</v>
      </c>
      <c r="X150" s="227">
        <v>18.45</v>
      </c>
      <c r="Y150" s="221">
        <f t="shared" si="15"/>
        <v>36.549999999999997</v>
      </c>
      <c r="Z150" s="222">
        <f t="shared" si="18"/>
        <v>275.55</v>
      </c>
      <c r="AA150" s="223">
        <f t="shared" si="19"/>
        <v>135</v>
      </c>
      <c r="AB150" s="49" t="str">
        <f t="shared" si="20"/>
        <v>II.</v>
      </c>
      <c r="AC150" s="49" t="str">
        <f t="shared" si="21"/>
        <v xml:space="preserve"> </v>
      </c>
    </row>
    <row r="151" spans="1:29" ht="15" x14ac:dyDescent="0.25">
      <c r="A151" s="232" t="s">
        <v>161</v>
      </c>
      <c r="B151" s="232" t="s">
        <v>121</v>
      </c>
      <c r="C151" s="26">
        <v>7</v>
      </c>
      <c r="D151" s="26">
        <v>6</v>
      </c>
      <c r="E151" s="26">
        <v>2</v>
      </c>
      <c r="F151" s="26"/>
      <c r="G151" s="26"/>
      <c r="H151" s="26"/>
      <c r="I151" s="26"/>
      <c r="J151" s="225">
        <f t="shared" si="16"/>
        <v>140</v>
      </c>
      <c r="K151" s="26">
        <v>1</v>
      </c>
      <c r="L151" s="26">
        <v>6</v>
      </c>
      <c r="M151" s="26"/>
      <c r="N151" s="26">
        <v>4</v>
      </c>
      <c r="O151" s="26">
        <v>2</v>
      </c>
      <c r="P151" s="26"/>
      <c r="Q151" s="26">
        <v>1</v>
      </c>
      <c r="R151" s="26">
        <v>1</v>
      </c>
      <c r="S151" s="26"/>
      <c r="T151" s="26"/>
      <c r="U151" s="26"/>
      <c r="V151" s="226">
        <f t="shared" si="17"/>
        <v>111</v>
      </c>
      <c r="W151" s="26">
        <v>47</v>
      </c>
      <c r="X151" s="227">
        <v>23.34</v>
      </c>
      <c r="Y151" s="221">
        <f t="shared" si="15"/>
        <v>23.66</v>
      </c>
      <c r="Z151" s="222">
        <f t="shared" si="18"/>
        <v>274.66000000000003</v>
      </c>
      <c r="AA151" s="223">
        <f t="shared" si="19"/>
        <v>136</v>
      </c>
      <c r="AB151" s="49" t="str">
        <f t="shared" si="20"/>
        <v>I.</v>
      </c>
      <c r="AC151" s="49" t="str">
        <f t="shared" si="21"/>
        <v xml:space="preserve"> </v>
      </c>
    </row>
    <row r="152" spans="1:29" ht="15" x14ac:dyDescent="0.25">
      <c r="A152" s="232" t="s">
        <v>162</v>
      </c>
      <c r="B152" s="232" t="s">
        <v>140</v>
      </c>
      <c r="C152" s="26">
        <v>6</v>
      </c>
      <c r="D152" s="26">
        <v>7</v>
      </c>
      <c r="E152" s="26">
        <v>2</v>
      </c>
      <c r="F152" s="26"/>
      <c r="G152" s="26"/>
      <c r="H152" s="26"/>
      <c r="I152" s="26"/>
      <c r="J152" s="225">
        <f t="shared" si="16"/>
        <v>139</v>
      </c>
      <c r="K152" s="26">
        <v>3</v>
      </c>
      <c r="L152" s="26">
        <v>4</v>
      </c>
      <c r="M152" s="26">
        <v>2</v>
      </c>
      <c r="N152" s="26">
        <v>3</v>
      </c>
      <c r="O152" s="26">
        <v>2</v>
      </c>
      <c r="P152" s="26">
        <v>1</v>
      </c>
      <c r="Q152" s="26"/>
      <c r="R152" s="26"/>
      <c r="S152" s="26"/>
      <c r="T152" s="26"/>
      <c r="U152" s="26"/>
      <c r="V152" s="226">
        <f t="shared" si="17"/>
        <v>120</v>
      </c>
      <c r="W152" s="26">
        <v>24</v>
      </c>
      <c r="X152" s="227">
        <v>9.5500000000000007</v>
      </c>
      <c r="Y152" s="221">
        <f t="shared" si="15"/>
        <v>14.45</v>
      </c>
      <c r="Z152" s="222">
        <f t="shared" si="18"/>
        <v>273.45</v>
      </c>
      <c r="AA152" s="223">
        <f t="shared" si="19"/>
        <v>137</v>
      </c>
      <c r="AB152" s="49" t="str">
        <f t="shared" si="20"/>
        <v>II.</v>
      </c>
      <c r="AC152" s="49" t="str">
        <f t="shared" si="21"/>
        <v>III.</v>
      </c>
    </row>
    <row r="153" spans="1:29" ht="15" x14ac:dyDescent="0.25">
      <c r="A153" s="232" t="s">
        <v>163</v>
      </c>
      <c r="B153" s="232" t="s">
        <v>123</v>
      </c>
      <c r="C153" s="26">
        <v>1</v>
      </c>
      <c r="D153" s="26">
        <v>10</v>
      </c>
      <c r="E153" s="26">
        <v>4</v>
      </c>
      <c r="F153" s="26"/>
      <c r="G153" s="26"/>
      <c r="H153" s="26"/>
      <c r="I153" s="26"/>
      <c r="J153" s="225">
        <f t="shared" si="16"/>
        <v>132</v>
      </c>
      <c r="K153" s="26">
        <v>1</v>
      </c>
      <c r="L153" s="26">
        <v>3</v>
      </c>
      <c r="M153" s="26">
        <v>2</v>
      </c>
      <c r="N153" s="26">
        <v>4</v>
      </c>
      <c r="O153" s="26">
        <v>2</v>
      </c>
      <c r="P153" s="26">
        <v>1</v>
      </c>
      <c r="Q153" s="26"/>
      <c r="R153" s="26">
        <v>1</v>
      </c>
      <c r="S153" s="26"/>
      <c r="T153" s="26"/>
      <c r="U153" s="26">
        <v>1</v>
      </c>
      <c r="V153" s="226">
        <f t="shared" si="17"/>
        <v>101</v>
      </c>
      <c r="W153" s="26">
        <v>53</v>
      </c>
      <c r="X153" s="227">
        <v>12.91</v>
      </c>
      <c r="Y153" s="221">
        <f t="shared" si="15"/>
        <v>40.090000000000003</v>
      </c>
      <c r="Z153" s="222">
        <f t="shared" si="18"/>
        <v>273.09000000000003</v>
      </c>
      <c r="AA153" s="223">
        <f t="shared" si="19"/>
        <v>138</v>
      </c>
      <c r="AB153" s="49" t="str">
        <f t="shared" si="20"/>
        <v>II.</v>
      </c>
      <c r="AC153" s="49" t="str">
        <f t="shared" si="21"/>
        <v xml:space="preserve"> </v>
      </c>
    </row>
    <row r="154" spans="1:29" ht="15" x14ac:dyDescent="0.25">
      <c r="A154" s="224" t="s">
        <v>238</v>
      </c>
      <c r="B154" s="224" t="s">
        <v>232</v>
      </c>
      <c r="C154" s="26">
        <v>8</v>
      </c>
      <c r="D154" s="26">
        <v>6</v>
      </c>
      <c r="E154" s="26">
        <v>1</v>
      </c>
      <c r="F154" s="26"/>
      <c r="G154" s="26"/>
      <c r="H154" s="26"/>
      <c r="I154" s="26"/>
      <c r="J154" s="225">
        <f t="shared" si="16"/>
        <v>142</v>
      </c>
      <c r="K154" s="26">
        <v>4</v>
      </c>
      <c r="L154" s="26">
        <v>4</v>
      </c>
      <c r="M154" s="26">
        <v>6</v>
      </c>
      <c r="N154" s="26">
        <v>1</v>
      </c>
      <c r="O154" s="26"/>
      <c r="P154" s="26"/>
      <c r="Q154" s="26"/>
      <c r="R154" s="26"/>
      <c r="S154" s="26"/>
      <c r="T154" s="26"/>
      <c r="U154" s="26"/>
      <c r="V154" s="226">
        <f t="shared" si="17"/>
        <v>131</v>
      </c>
      <c r="W154" s="26">
        <v>16</v>
      </c>
      <c r="X154" s="227">
        <v>27.07</v>
      </c>
      <c r="Y154" s="221">
        <v>0</v>
      </c>
      <c r="Z154" s="230">
        <f t="shared" si="18"/>
        <v>273</v>
      </c>
      <c r="AA154" s="223">
        <f t="shared" si="19"/>
        <v>139</v>
      </c>
      <c r="AB154" s="49" t="str">
        <f t="shared" si="20"/>
        <v>I.</v>
      </c>
      <c r="AC154" s="49" t="str">
        <f t="shared" si="21"/>
        <v>I.</v>
      </c>
    </row>
    <row r="155" spans="1:29" ht="15" x14ac:dyDescent="0.25">
      <c r="A155" s="224" t="s">
        <v>110</v>
      </c>
      <c r="B155" s="224" t="s">
        <v>98</v>
      </c>
      <c r="C155" s="26">
        <v>3</v>
      </c>
      <c r="D155" s="26">
        <v>6</v>
      </c>
      <c r="E155" s="26">
        <v>4</v>
      </c>
      <c r="F155" s="26"/>
      <c r="G155" s="26"/>
      <c r="H155" s="26"/>
      <c r="I155" s="26">
        <v>2</v>
      </c>
      <c r="J155" s="225">
        <f t="shared" si="16"/>
        <v>116</v>
      </c>
      <c r="K155" s="26">
        <v>2</v>
      </c>
      <c r="L155" s="26">
        <v>2</v>
      </c>
      <c r="M155" s="26">
        <v>3</v>
      </c>
      <c r="N155" s="26">
        <v>4</v>
      </c>
      <c r="O155" s="26">
        <v>2</v>
      </c>
      <c r="P155" s="26">
        <v>2</v>
      </c>
      <c r="Q155" s="26"/>
      <c r="R155" s="26"/>
      <c r="S155" s="26"/>
      <c r="T155" s="26"/>
      <c r="U155" s="26"/>
      <c r="V155" s="226">
        <f t="shared" si="17"/>
        <v>112</v>
      </c>
      <c r="W155" s="26">
        <v>68</v>
      </c>
      <c r="X155" s="227">
        <v>23.46</v>
      </c>
      <c r="Y155" s="221">
        <f t="shared" ref="Y155:Y161" si="22">SUM(W155-X155)</f>
        <v>44.54</v>
      </c>
      <c r="Z155" s="222">
        <f t="shared" si="18"/>
        <v>272.54000000000002</v>
      </c>
      <c r="AA155" s="223">
        <f t="shared" si="19"/>
        <v>140</v>
      </c>
      <c r="AB155" s="49" t="str">
        <f t="shared" si="20"/>
        <v xml:space="preserve"> </v>
      </c>
      <c r="AC155" s="49" t="str">
        <f t="shared" si="21"/>
        <v xml:space="preserve"> </v>
      </c>
    </row>
    <row r="156" spans="1:29" ht="15" x14ac:dyDescent="0.25">
      <c r="A156" s="224" t="s">
        <v>296</v>
      </c>
      <c r="B156" s="255" t="s">
        <v>126</v>
      </c>
      <c r="C156" s="26">
        <v>6</v>
      </c>
      <c r="D156" s="26">
        <v>7</v>
      </c>
      <c r="E156" s="26">
        <v>2</v>
      </c>
      <c r="F156" s="26"/>
      <c r="G156" s="26"/>
      <c r="H156" s="26"/>
      <c r="I156" s="26"/>
      <c r="J156" s="225">
        <f t="shared" si="16"/>
        <v>139</v>
      </c>
      <c r="K156" s="26"/>
      <c r="L156" s="26">
        <v>6</v>
      </c>
      <c r="M156" s="26">
        <v>3</v>
      </c>
      <c r="N156" s="26">
        <v>6</v>
      </c>
      <c r="O156" s="26"/>
      <c r="P156" s="26"/>
      <c r="Q156" s="26"/>
      <c r="R156" s="26"/>
      <c r="S156" s="26"/>
      <c r="T156" s="26"/>
      <c r="U156" s="26"/>
      <c r="V156" s="226">
        <f t="shared" si="17"/>
        <v>120</v>
      </c>
      <c r="W156" s="26">
        <f>8+4+4+2+1+1+1</f>
        <v>21</v>
      </c>
      <c r="X156" s="227">
        <v>7.51</v>
      </c>
      <c r="Y156" s="221">
        <f t="shared" si="22"/>
        <v>13.49</v>
      </c>
      <c r="Z156" s="222">
        <f t="shared" si="18"/>
        <v>272.49</v>
      </c>
      <c r="AA156" s="223">
        <f t="shared" si="19"/>
        <v>141</v>
      </c>
      <c r="AB156" s="49" t="str">
        <f t="shared" si="20"/>
        <v>II.</v>
      </c>
      <c r="AC156" s="49" t="str">
        <f t="shared" si="21"/>
        <v>III.</v>
      </c>
    </row>
    <row r="157" spans="1:29" ht="15" x14ac:dyDescent="0.25">
      <c r="A157" s="224" t="s">
        <v>76</v>
      </c>
      <c r="B157" s="224" t="s">
        <v>74</v>
      </c>
      <c r="C157" s="26">
        <v>10</v>
      </c>
      <c r="D157" s="26">
        <v>4</v>
      </c>
      <c r="E157" s="26">
        <v>1</v>
      </c>
      <c r="F157" s="26"/>
      <c r="G157" s="26"/>
      <c r="H157" s="26"/>
      <c r="I157" s="26"/>
      <c r="J157" s="225">
        <f t="shared" si="16"/>
        <v>144</v>
      </c>
      <c r="K157" s="26">
        <v>1</v>
      </c>
      <c r="L157" s="26">
        <v>3</v>
      </c>
      <c r="M157" s="26">
        <v>3</v>
      </c>
      <c r="N157" s="26">
        <v>1</v>
      </c>
      <c r="O157" s="26">
        <v>4</v>
      </c>
      <c r="P157" s="26"/>
      <c r="Q157" s="26">
        <v>1</v>
      </c>
      <c r="R157" s="26"/>
      <c r="S157" s="26"/>
      <c r="T157" s="26"/>
      <c r="U157" s="26">
        <v>2</v>
      </c>
      <c r="V157" s="226">
        <f t="shared" si="17"/>
        <v>96</v>
      </c>
      <c r="W157" s="26">
        <v>67</v>
      </c>
      <c r="X157" s="227">
        <v>35.409999999999997</v>
      </c>
      <c r="Y157" s="221">
        <f t="shared" si="22"/>
        <v>31.590000000000003</v>
      </c>
      <c r="Z157" s="222">
        <f t="shared" si="18"/>
        <v>271.59000000000003</v>
      </c>
      <c r="AA157" s="223">
        <f t="shared" si="19"/>
        <v>142</v>
      </c>
      <c r="AB157" s="49" t="str">
        <f t="shared" si="20"/>
        <v>I.</v>
      </c>
      <c r="AC157" s="49" t="str">
        <f t="shared" si="21"/>
        <v xml:space="preserve"> </v>
      </c>
    </row>
    <row r="158" spans="1:29" ht="15" x14ac:dyDescent="0.25">
      <c r="A158" s="224" t="s">
        <v>111</v>
      </c>
      <c r="B158" s="224" t="s">
        <v>98</v>
      </c>
      <c r="C158" s="26">
        <v>10</v>
      </c>
      <c r="D158" s="26">
        <v>5</v>
      </c>
      <c r="E158" s="26"/>
      <c r="F158" s="26"/>
      <c r="G158" s="26"/>
      <c r="H158" s="26"/>
      <c r="I158" s="26"/>
      <c r="J158" s="225">
        <f t="shared" si="16"/>
        <v>145</v>
      </c>
      <c r="K158" s="26">
        <v>2</v>
      </c>
      <c r="L158" s="26">
        <v>5</v>
      </c>
      <c r="M158" s="26">
        <v>4</v>
      </c>
      <c r="N158" s="26">
        <v>4</v>
      </c>
      <c r="O158" s="26"/>
      <c r="P158" s="26"/>
      <c r="Q158" s="26"/>
      <c r="R158" s="26"/>
      <c r="S158" s="26"/>
      <c r="T158" s="26"/>
      <c r="U158" s="26"/>
      <c r="V158" s="226">
        <f t="shared" si="17"/>
        <v>125</v>
      </c>
      <c r="W158" s="26">
        <v>24</v>
      </c>
      <c r="X158" s="227">
        <v>23.89</v>
      </c>
      <c r="Y158" s="221">
        <f t="shared" si="22"/>
        <v>0.10999999999999943</v>
      </c>
      <c r="Z158" s="222">
        <f t="shared" si="18"/>
        <v>270.11</v>
      </c>
      <c r="AA158" s="223">
        <f t="shared" si="19"/>
        <v>143</v>
      </c>
      <c r="AB158" s="49" t="str">
        <f t="shared" si="20"/>
        <v>I.</v>
      </c>
      <c r="AC158" s="49" t="str">
        <f t="shared" si="21"/>
        <v>II.</v>
      </c>
    </row>
    <row r="159" spans="1:29" ht="15" x14ac:dyDescent="0.25">
      <c r="A159" s="232" t="s">
        <v>164</v>
      </c>
      <c r="B159" s="232" t="s">
        <v>140</v>
      </c>
      <c r="C159" s="26">
        <v>4</v>
      </c>
      <c r="D159" s="26">
        <v>5</v>
      </c>
      <c r="E159" s="26">
        <v>3</v>
      </c>
      <c r="F159" s="26">
        <v>2</v>
      </c>
      <c r="G159" s="26">
        <v>1</v>
      </c>
      <c r="H159" s="26"/>
      <c r="I159" s="26"/>
      <c r="J159" s="225">
        <f t="shared" si="16"/>
        <v>129</v>
      </c>
      <c r="K159" s="26">
        <v>4</v>
      </c>
      <c r="L159" s="26">
        <v>5</v>
      </c>
      <c r="M159" s="26">
        <v>2</v>
      </c>
      <c r="N159" s="26">
        <v>2</v>
      </c>
      <c r="O159" s="26"/>
      <c r="P159" s="26">
        <v>1</v>
      </c>
      <c r="Q159" s="26">
        <v>1</v>
      </c>
      <c r="R159" s="26"/>
      <c r="S159" s="26"/>
      <c r="T159" s="26"/>
      <c r="U159" s="26"/>
      <c r="V159" s="226">
        <f t="shared" si="17"/>
        <v>124</v>
      </c>
      <c r="W159" s="26">
        <v>30</v>
      </c>
      <c r="X159" s="227">
        <v>12.95</v>
      </c>
      <c r="Y159" s="221">
        <f t="shared" si="22"/>
        <v>17.05</v>
      </c>
      <c r="Z159" s="222">
        <f t="shared" si="18"/>
        <v>270.05</v>
      </c>
      <c r="AA159" s="223">
        <f t="shared" si="19"/>
        <v>144</v>
      </c>
      <c r="AB159" s="49" t="str">
        <f t="shared" si="20"/>
        <v>III.</v>
      </c>
      <c r="AC159" s="49" t="str">
        <f t="shared" si="21"/>
        <v>III.</v>
      </c>
    </row>
    <row r="160" spans="1:29" ht="15" x14ac:dyDescent="0.25">
      <c r="A160" s="224" t="s">
        <v>297</v>
      </c>
      <c r="B160" s="224" t="s">
        <v>278</v>
      </c>
      <c r="C160" s="26"/>
      <c r="D160" s="26">
        <v>4</v>
      </c>
      <c r="E160" s="26">
        <v>6</v>
      </c>
      <c r="F160" s="26">
        <v>3</v>
      </c>
      <c r="G160" s="26">
        <v>1</v>
      </c>
      <c r="H160" s="26"/>
      <c r="I160" s="26">
        <v>1</v>
      </c>
      <c r="J160" s="225">
        <f t="shared" si="16"/>
        <v>111</v>
      </c>
      <c r="K160" s="26">
        <v>2</v>
      </c>
      <c r="L160" s="26">
        <v>4</v>
      </c>
      <c r="M160" s="26">
        <v>3</v>
      </c>
      <c r="N160" s="26">
        <v>4</v>
      </c>
      <c r="O160" s="26">
        <v>1</v>
      </c>
      <c r="P160" s="26"/>
      <c r="Q160" s="26"/>
      <c r="R160" s="26"/>
      <c r="S160" s="26"/>
      <c r="T160" s="26"/>
      <c r="U160" s="26">
        <v>1</v>
      </c>
      <c r="V160" s="226">
        <f t="shared" si="17"/>
        <v>114</v>
      </c>
      <c r="W160" s="26">
        <f>10+9+9+7+7+6+6+6+3+1</f>
        <v>64</v>
      </c>
      <c r="X160" s="227">
        <v>19.53</v>
      </c>
      <c r="Y160" s="221">
        <f t="shared" si="22"/>
        <v>44.47</v>
      </c>
      <c r="Z160" s="222">
        <f t="shared" si="18"/>
        <v>269.47000000000003</v>
      </c>
      <c r="AA160" s="223">
        <f t="shared" si="19"/>
        <v>145</v>
      </c>
      <c r="AB160" s="49" t="str">
        <f t="shared" si="20"/>
        <v xml:space="preserve"> </v>
      </c>
      <c r="AC160" s="49" t="str">
        <f t="shared" si="21"/>
        <v xml:space="preserve"> </v>
      </c>
    </row>
    <row r="161" spans="1:29" ht="15" x14ac:dyDescent="0.25">
      <c r="A161" s="232" t="s">
        <v>165</v>
      </c>
      <c r="B161" s="232" t="s">
        <v>140</v>
      </c>
      <c r="C161" s="26">
        <v>4</v>
      </c>
      <c r="D161" s="26">
        <v>7</v>
      </c>
      <c r="E161" s="26">
        <v>3</v>
      </c>
      <c r="F161" s="26">
        <v>1</v>
      </c>
      <c r="G161" s="26"/>
      <c r="H161" s="26"/>
      <c r="I161" s="26"/>
      <c r="J161" s="225">
        <f t="shared" si="16"/>
        <v>134</v>
      </c>
      <c r="K161" s="26">
        <v>3</v>
      </c>
      <c r="L161" s="26">
        <v>1</v>
      </c>
      <c r="M161" s="26">
        <v>7</v>
      </c>
      <c r="N161" s="26">
        <v>1</v>
      </c>
      <c r="O161" s="26">
        <v>1</v>
      </c>
      <c r="P161" s="26">
        <v>1</v>
      </c>
      <c r="Q161" s="26">
        <v>1</v>
      </c>
      <c r="R161" s="26"/>
      <c r="S161" s="26"/>
      <c r="T161" s="26"/>
      <c r="U161" s="26"/>
      <c r="V161" s="226">
        <f t="shared" si="17"/>
        <v>117</v>
      </c>
      <c r="W161" s="26">
        <v>29</v>
      </c>
      <c r="X161" s="227">
        <v>10.75</v>
      </c>
      <c r="Y161" s="221">
        <f t="shared" si="22"/>
        <v>18.25</v>
      </c>
      <c r="Z161" s="222">
        <f t="shared" si="18"/>
        <v>269.25</v>
      </c>
      <c r="AA161" s="223">
        <f t="shared" si="19"/>
        <v>146</v>
      </c>
      <c r="AB161" s="49" t="str">
        <f t="shared" si="20"/>
        <v>II.</v>
      </c>
      <c r="AC161" s="49" t="str">
        <f t="shared" si="21"/>
        <v>III.</v>
      </c>
    </row>
    <row r="162" spans="1:29" ht="15" x14ac:dyDescent="0.25">
      <c r="A162" s="217" t="s">
        <v>77</v>
      </c>
      <c r="B162" s="217" t="s">
        <v>60</v>
      </c>
      <c r="C162" s="76">
        <v>8</v>
      </c>
      <c r="D162" s="76">
        <v>4</v>
      </c>
      <c r="E162" s="76">
        <v>3</v>
      </c>
      <c r="F162" s="76"/>
      <c r="G162" s="76"/>
      <c r="H162" s="76"/>
      <c r="I162" s="76"/>
      <c r="J162" s="218">
        <f t="shared" si="16"/>
        <v>140</v>
      </c>
      <c r="K162" s="76">
        <v>2</v>
      </c>
      <c r="L162" s="76">
        <v>7</v>
      </c>
      <c r="M162" s="76">
        <v>4</v>
      </c>
      <c r="N162" s="76">
        <v>2</v>
      </c>
      <c r="O162" s="76"/>
      <c r="P162" s="76"/>
      <c r="Q162" s="76"/>
      <c r="R162" s="76"/>
      <c r="S162" s="76"/>
      <c r="T162" s="76"/>
      <c r="U162" s="76"/>
      <c r="V162" s="219">
        <f t="shared" si="17"/>
        <v>129</v>
      </c>
      <c r="W162" s="76">
        <v>24</v>
      </c>
      <c r="X162" s="220">
        <v>24.74</v>
      </c>
      <c r="Y162" s="221">
        <v>0</v>
      </c>
      <c r="Z162" s="222">
        <f t="shared" si="18"/>
        <v>269</v>
      </c>
      <c r="AA162" s="223">
        <f t="shared" si="19"/>
        <v>147</v>
      </c>
      <c r="AB162" s="49" t="str">
        <f t="shared" si="20"/>
        <v>I.</v>
      </c>
      <c r="AC162" s="49" t="str">
        <f t="shared" si="21"/>
        <v>II.</v>
      </c>
    </row>
    <row r="163" spans="1:29" ht="15" x14ac:dyDescent="0.25">
      <c r="A163" s="224" t="s">
        <v>341</v>
      </c>
      <c r="B163" s="224" t="s">
        <v>326</v>
      </c>
      <c r="C163" s="26">
        <v>8</v>
      </c>
      <c r="D163" s="26">
        <v>4</v>
      </c>
      <c r="E163" s="26">
        <v>3</v>
      </c>
      <c r="F163" s="26"/>
      <c r="G163" s="26"/>
      <c r="H163" s="26"/>
      <c r="I163" s="26"/>
      <c r="J163" s="233">
        <f t="shared" si="16"/>
        <v>140</v>
      </c>
      <c r="K163" s="26">
        <v>3</v>
      </c>
      <c r="L163" s="26">
        <v>3</v>
      </c>
      <c r="M163" s="26">
        <v>4</v>
      </c>
      <c r="N163" s="26">
        <v>1</v>
      </c>
      <c r="O163" s="26">
        <v>2</v>
      </c>
      <c r="P163" s="26">
        <v>2</v>
      </c>
      <c r="Q163" s="26"/>
      <c r="R163" s="26"/>
      <c r="S163" s="26"/>
      <c r="T163" s="26"/>
      <c r="U163" s="26"/>
      <c r="V163" s="234">
        <f t="shared" si="17"/>
        <v>118</v>
      </c>
      <c r="W163" s="26">
        <v>26</v>
      </c>
      <c r="X163" s="227">
        <v>16</v>
      </c>
      <c r="Y163" s="238">
        <f t="shared" ref="Y163:Y174" si="23">SUM(W163-X163)</f>
        <v>10</v>
      </c>
      <c r="Z163" s="239">
        <f t="shared" si="18"/>
        <v>268</v>
      </c>
      <c r="AA163" s="237">
        <f t="shared" si="19"/>
        <v>148</v>
      </c>
      <c r="AB163" s="49" t="str">
        <f t="shared" si="20"/>
        <v>I.</v>
      </c>
      <c r="AC163" s="49" t="str">
        <f t="shared" si="21"/>
        <v>III.</v>
      </c>
    </row>
    <row r="164" spans="1:29" ht="15" x14ac:dyDescent="0.25">
      <c r="A164" s="49" t="s">
        <v>166</v>
      </c>
      <c r="B164" s="49" t="s">
        <v>101</v>
      </c>
      <c r="C164" s="26">
        <v>6</v>
      </c>
      <c r="D164" s="26">
        <v>6</v>
      </c>
      <c r="E164" s="26">
        <v>3</v>
      </c>
      <c r="F164" s="26"/>
      <c r="G164" s="26"/>
      <c r="H164" s="26"/>
      <c r="I164" s="26"/>
      <c r="J164" s="225">
        <f t="shared" si="16"/>
        <v>138</v>
      </c>
      <c r="K164" s="26">
        <v>3</v>
      </c>
      <c r="L164" s="26">
        <v>3</v>
      </c>
      <c r="M164" s="26">
        <v>3</v>
      </c>
      <c r="N164" s="26">
        <v>3</v>
      </c>
      <c r="O164" s="26">
        <v>1</v>
      </c>
      <c r="P164" s="26"/>
      <c r="Q164" s="26"/>
      <c r="R164" s="26"/>
      <c r="S164" s="26">
        <v>1</v>
      </c>
      <c r="T164" s="26"/>
      <c r="U164" s="26">
        <v>1</v>
      </c>
      <c r="V164" s="226">
        <f t="shared" si="17"/>
        <v>110</v>
      </c>
      <c r="W164" s="26">
        <v>37</v>
      </c>
      <c r="X164" s="227">
        <v>18.43</v>
      </c>
      <c r="Y164" s="221">
        <f t="shared" si="23"/>
        <v>18.57</v>
      </c>
      <c r="Z164" s="222">
        <f t="shared" si="18"/>
        <v>266.57</v>
      </c>
      <c r="AA164" s="223">
        <f t="shared" si="19"/>
        <v>149</v>
      </c>
      <c r="AB164" s="49" t="str">
        <f t="shared" si="20"/>
        <v>II.</v>
      </c>
      <c r="AC164" s="49" t="str">
        <f t="shared" si="21"/>
        <v xml:space="preserve"> </v>
      </c>
    </row>
    <row r="165" spans="1:29" ht="15" x14ac:dyDescent="0.25">
      <c r="A165" s="232" t="s">
        <v>167</v>
      </c>
      <c r="B165" s="232" t="s">
        <v>121</v>
      </c>
      <c r="C165" s="26">
        <v>4</v>
      </c>
      <c r="D165" s="26">
        <v>9</v>
      </c>
      <c r="E165" s="26">
        <v>2</v>
      </c>
      <c r="F165" s="26"/>
      <c r="G165" s="26"/>
      <c r="H165" s="26"/>
      <c r="I165" s="26"/>
      <c r="J165" s="225">
        <f t="shared" si="16"/>
        <v>137</v>
      </c>
      <c r="K165" s="26">
        <v>2</v>
      </c>
      <c r="L165" s="26">
        <v>8</v>
      </c>
      <c r="M165" s="26">
        <v>3</v>
      </c>
      <c r="N165" s="26">
        <v>1</v>
      </c>
      <c r="O165" s="26">
        <v>1</v>
      </c>
      <c r="P165" s="26"/>
      <c r="Q165" s="26"/>
      <c r="R165" s="26"/>
      <c r="S165" s="26"/>
      <c r="T165" s="26"/>
      <c r="U165" s="26"/>
      <c r="V165" s="226">
        <f t="shared" si="17"/>
        <v>129</v>
      </c>
      <c r="W165" s="26">
        <v>0</v>
      </c>
      <c r="X165" s="227"/>
      <c r="Y165" s="221">
        <f t="shared" si="23"/>
        <v>0</v>
      </c>
      <c r="Z165" s="222">
        <f t="shared" si="18"/>
        <v>266</v>
      </c>
      <c r="AA165" s="223">
        <f t="shared" si="19"/>
        <v>150</v>
      </c>
      <c r="AB165" s="49" t="str">
        <f t="shared" si="20"/>
        <v>II.</v>
      </c>
      <c r="AC165" s="49" t="str">
        <f t="shared" si="21"/>
        <v>II.</v>
      </c>
    </row>
    <row r="166" spans="1:29" ht="15" x14ac:dyDescent="0.25">
      <c r="A166" s="217" t="s">
        <v>78</v>
      </c>
      <c r="B166" s="217" t="s">
        <v>54</v>
      </c>
      <c r="C166" s="76">
        <v>5</v>
      </c>
      <c r="D166" s="76">
        <v>3</v>
      </c>
      <c r="E166" s="76">
        <v>6</v>
      </c>
      <c r="F166" s="76">
        <v>1</v>
      </c>
      <c r="G166" s="76"/>
      <c r="H166" s="76"/>
      <c r="I166" s="76"/>
      <c r="J166" s="218">
        <f t="shared" si="16"/>
        <v>132</v>
      </c>
      <c r="K166" s="76">
        <v>1</v>
      </c>
      <c r="L166" s="76">
        <v>4</v>
      </c>
      <c r="M166" s="76">
        <v>2</v>
      </c>
      <c r="N166" s="76">
        <v>6</v>
      </c>
      <c r="O166" s="76">
        <v>2</v>
      </c>
      <c r="P166" s="76"/>
      <c r="Q166" s="76"/>
      <c r="R166" s="76"/>
      <c r="S166" s="76"/>
      <c r="T166" s="76"/>
      <c r="U166" s="76"/>
      <c r="V166" s="219">
        <f t="shared" si="17"/>
        <v>116</v>
      </c>
      <c r="W166" s="76">
        <v>48</v>
      </c>
      <c r="X166" s="220">
        <v>31.34</v>
      </c>
      <c r="Y166" s="221">
        <f t="shared" si="23"/>
        <v>16.66</v>
      </c>
      <c r="Z166" s="222">
        <f t="shared" si="18"/>
        <v>264.66000000000003</v>
      </c>
      <c r="AA166" s="223">
        <f t="shared" si="19"/>
        <v>151</v>
      </c>
      <c r="AB166" s="49" t="str">
        <f t="shared" si="20"/>
        <v>II.</v>
      </c>
      <c r="AC166" s="49" t="str">
        <f t="shared" si="21"/>
        <v>III.</v>
      </c>
    </row>
    <row r="167" spans="1:29" ht="15" x14ac:dyDescent="0.25">
      <c r="A167" s="232" t="s">
        <v>168</v>
      </c>
      <c r="B167" s="232" t="s">
        <v>128</v>
      </c>
      <c r="C167" s="26">
        <v>2</v>
      </c>
      <c r="D167" s="26">
        <v>9</v>
      </c>
      <c r="E167" s="26">
        <v>1</v>
      </c>
      <c r="F167" s="26"/>
      <c r="G167" s="26">
        <v>2</v>
      </c>
      <c r="H167" s="26"/>
      <c r="I167" s="26">
        <v>1</v>
      </c>
      <c r="J167" s="225">
        <f t="shared" si="16"/>
        <v>121</v>
      </c>
      <c r="K167" s="26">
        <v>2</v>
      </c>
      <c r="L167" s="26"/>
      <c r="M167" s="26">
        <v>5</v>
      </c>
      <c r="N167" s="26">
        <v>3</v>
      </c>
      <c r="O167" s="26">
        <v>2</v>
      </c>
      <c r="P167" s="26"/>
      <c r="Q167" s="26">
        <v>3</v>
      </c>
      <c r="R167" s="26"/>
      <c r="S167" s="26"/>
      <c r="T167" s="26"/>
      <c r="U167" s="26"/>
      <c r="V167" s="226">
        <f t="shared" si="17"/>
        <v>105</v>
      </c>
      <c r="W167" s="26">
        <v>56</v>
      </c>
      <c r="X167" s="227">
        <v>18.2</v>
      </c>
      <c r="Y167" s="221">
        <f t="shared" si="23"/>
        <v>37.799999999999997</v>
      </c>
      <c r="Z167" s="222">
        <f t="shared" si="18"/>
        <v>263.8</v>
      </c>
      <c r="AA167" s="223">
        <f t="shared" si="19"/>
        <v>152</v>
      </c>
      <c r="AB167" s="49" t="str">
        <f t="shared" si="20"/>
        <v xml:space="preserve"> </v>
      </c>
      <c r="AC167" s="49" t="str">
        <f t="shared" si="21"/>
        <v xml:space="preserve"> </v>
      </c>
    </row>
    <row r="168" spans="1:29" ht="15" x14ac:dyDescent="0.25">
      <c r="A168" s="224" t="s">
        <v>342</v>
      </c>
      <c r="B168" s="224" t="s">
        <v>331</v>
      </c>
      <c r="C168" s="26">
        <v>5</v>
      </c>
      <c r="D168" s="26">
        <v>9</v>
      </c>
      <c r="E168" s="26">
        <v>1</v>
      </c>
      <c r="F168" s="26"/>
      <c r="G168" s="26"/>
      <c r="H168" s="26"/>
      <c r="I168" s="26"/>
      <c r="J168" s="233">
        <f t="shared" si="16"/>
        <v>139</v>
      </c>
      <c r="K168" s="26">
        <v>3</v>
      </c>
      <c r="L168" s="26">
        <v>3</v>
      </c>
      <c r="M168" s="26">
        <v>4</v>
      </c>
      <c r="N168" s="26">
        <v>1</v>
      </c>
      <c r="O168" s="26">
        <v>1</v>
      </c>
      <c r="P168" s="26">
        <v>2</v>
      </c>
      <c r="Q168" s="26"/>
      <c r="R168" s="26"/>
      <c r="S168" s="26"/>
      <c r="T168" s="26"/>
      <c r="U168" s="26">
        <v>1</v>
      </c>
      <c r="V168" s="234">
        <f t="shared" si="17"/>
        <v>112</v>
      </c>
      <c r="W168" s="26">
        <v>26</v>
      </c>
      <c r="X168" s="227">
        <v>15.1</v>
      </c>
      <c r="Y168" s="238">
        <f t="shared" si="23"/>
        <v>10.9</v>
      </c>
      <c r="Z168" s="239">
        <f t="shared" si="18"/>
        <v>261.89999999999998</v>
      </c>
      <c r="AA168" s="237">
        <f t="shared" si="19"/>
        <v>153</v>
      </c>
      <c r="AB168" s="49" t="str">
        <f t="shared" si="20"/>
        <v>II.</v>
      </c>
      <c r="AC168" s="49" t="str">
        <f t="shared" si="21"/>
        <v xml:space="preserve"> </v>
      </c>
    </row>
    <row r="169" spans="1:29" ht="15" x14ac:dyDescent="0.25">
      <c r="A169" s="49" t="s">
        <v>169</v>
      </c>
      <c r="B169" s="49" t="s">
        <v>119</v>
      </c>
      <c r="C169" s="26">
        <v>4</v>
      </c>
      <c r="D169" s="26">
        <v>4</v>
      </c>
      <c r="E169" s="26">
        <v>5</v>
      </c>
      <c r="F169" s="26">
        <v>2</v>
      </c>
      <c r="G169" s="26"/>
      <c r="H169" s="26"/>
      <c r="I169" s="26"/>
      <c r="J169" s="225">
        <f t="shared" si="16"/>
        <v>130</v>
      </c>
      <c r="K169" s="26"/>
      <c r="L169" s="26">
        <v>6</v>
      </c>
      <c r="M169" s="26"/>
      <c r="N169" s="26">
        <v>4</v>
      </c>
      <c r="O169" s="26"/>
      <c r="P169" s="26">
        <v>3</v>
      </c>
      <c r="Q169" s="26">
        <v>1</v>
      </c>
      <c r="R169" s="26">
        <v>1</v>
      </c>
      <c r="S169" s="26"/>
      <c r="T169" s="26"/>
      <c r="U169" s="26"/>
      <c r="V169" s="226">
        <f t="shared" si="17"/>
        <v>104</v>
      </c>
      <c r="W169" s="26">
        <v>42</v>
      </c>
      <c r="X169" s="227">
        <v>14.13</v>
      </c>
      <c r="Y169" s="221">
        <f t="shared" si="23"/>
        <v>27.869999999999997</v>
      </c>
      <c r="Z169" s="222">
        <f t="shared" si="18"/>
        <v>261.87</v>
      </c>
      <c r="AA169" s="223">
        <f t="shared" si="19"/>
        <v>154</v>
      </c>
      <c r="AB169" s="49" t="str">
        <f t="shared" si="20"/>
        <v>II.</v>
      </c>
      <c r="AC169" s="49" t="str">
        <f t="shared" si="21"/>
        <v xml:space="preserve"> </v>
      </c>
    </row>
    <row r="170" spans="1:29" ht="15" x14ac:dyDescent="0.25">
      <c r="A170" s="49" t="s">
        <v>170</v>
      </c>
      <c r="B170" s="257" t="s">
        <v>126</v>
      </c>
      <c r="C170" s="26">
        <v>4</v>
      </c>
      <c r="D170" s="26">
        <v>3</v>
      </c>
      <c r="E170" s="26">
        <v>7</v>
      </c>
      <c r="F170" s="26">
        <v>1</v>
      </c>
      <c r="G170" s="26"/>
      <c r="H170" s="26"/>
      <c r="I170" s="26"/>
      <c r="J170" s="225">
        <f t="shared" si="16"/>
        <v>130</v>
      </c>
      <c r="K170" s="26">
        <v>1</v>
      </c>
      <c r="L170" s="26">
        <v>4</v>
      </c>
      <c r="M170" s="26">
        <v>1</v>
      </c>
      <c r="N170" s="26">
        <v>3</v>
      </c>
      <c r="O170" s="26">
        <v>2</v>
      </c>
      <c r="P170" s="26">
        <v>3</v>
      </c>
      <c r="Q170" s="26"/>
      <c r="R170" s="26"/>
      <c r="S170" s="26"/>
      <c r="T170" s="26"/>
      <c r="U170" s="26">
        <v>1</v>
      </c>
      <c r="V170" s="226">
        <f t="shared" si="17"/>
        <v>102</v>
      </c>
      <c r="W170" s="26">
        <v>44</v>
      </c>
      <c r="X170" s="227">
        <v>14.34</v>
      </c>
      <c r="Y170" s="221">
        <f t="shared" si="23"/>
        <v>29.66</v>
      </c>
      <c r="Z170" s="222">
        <f t="shared" si="18"/>
        <v>261.66000000000003</v>
      </c>
      <c r="AA170" s="223">
        <f t="shared" si="19"/>
        <v>155</v>
      </c>
      <c r="AB170" s="49" t="str">
        <f t="shared" si="20"/>
        <v>II.</v>
      </c>
      <c r="AC170" s="49" t="str">
        <f t="shared" si="21"/>
        <v xml:space="preserve"> </v>
      </c>
    </row>
    <row r="171" spans="1:29" ht="15" x14ac:dyDescent="0.25">
      <c r="A171" s="224" t="s">
        <v>343</v>
      </c>
      <c r="B171" s="224" t="s">
        <v>324</v>
      </c>
      <c r="C171" s="26"/>
      <c r="D171" s="26">
        <v>8</v>
      </c>
      <c r="E171" s="26">
        <v>5</v>
      </c>
      <c r="F171" s="26">
        <v>1</v>
      </c>
      <c r="G171" s="26"/>
      <c r="H171" s="26"/>
      <c r="I171" s="26">
        <v>1</v>
      </c>
      <c r="J171" s="233">
        <f t="shared" si="16"/>
        <v>119</v>
      </c>
      <c r="K171" s="26">
        <v>1</v>
      </c>
      <c r="L171" s="26"/>
      <c r="M171" s="26">
        <v>3</v>
      </c>
      <c r="N171" s="26">
        <v>6</v>
      </c>
      <c r="O171" s="26">
        <v>2</v>
      </c>
      <c r="P171" s="26">
        <v>2</v>
      </c>
      <c r="Q171" s="26"/>
      <c r="R171" s="26"/>
      <c r="S171" s="26"/>
      <c r="T171" s="26">
        <v>1</v>
      </c>
      <c r="U171" s="26"/>
      <c r="V171" s="234">
        <f t="shared" si="17"/>
        <v>99</v>
      </c>
      <c r="W171" s="26">
        <v>50</v>
      </c>
      <c r="X171" s="227">
        <v>9.6300000000000008</v>
      </c>
      <c r="Y171" s="235">
        <f t="shared" si="23"/>
        <v>40.369999999999997</v>
      </c>
      <c r="Z171" s="236">
        <f t="shared" si="18"/>
        <v>258.37</v>
      </c>
      <c r="AA171" s="237">
        <f t="shared" si="19"/>
        <v>156</v>
      </c>
      <c r="AB171" s="49" t="str">
        <f t="shared" si="20"/>
        <v xml:space="preserve"> </v>
      </c>
      <c r="AC171" s="49" t="str">
        <f t="shared" si="21"/>
        <v xml:space="preserve"> </v>
      </c>
    </row>
    <row r="172" spans="1:29" ht="15" x14ac:dyDescent="0.25">
      <c r="A172" s="49" t="s">
        <v>171</v>
      </c>
      <c r="B172" s="49" t="s">
        <v>123</v>
      </c>
      <c r="C172" s="26">
        <v>5</v>
      </c>
      <c r="D172" s="26">
        <v>6</v>
      </c>
      <c r="E172" s="26">
        <v>4</v>
      </c>
      <c r="F172" s="26"/>
      <c r="G172" s="26"/>
      <c r="H172" s="26"/>
      <c r="I172" s="26"/>
      <c r="J172" s="225">
        <f t="shared" si="16"/>
        <v>136</v>
      </c>
      <c r="K172" s="26">
        <v>3</v>
      </c>
      <c r="L172" s="26">
        <v>1</v>
      </c>
      <c r="M172" s="26">
        <v>4</v>
      </c>
      <c r="N172" s="26">
        <v>2</v>
      </c>
      <c r="O172" s="26">
        <v>3</v>
      </c>
      <c r="P172" s="26">
        <v>1</v>
      </c>
      <c r="Q172" s="26">
        <v>1</v>
      </c>
      <c r="R172" s="26"/>
      <c r="S172" s="26"/>
      <c r="T172" s="26"/>
      <c r="U172" s="26"/>
      <c r="V172" s="226">
        <f t="shared" si="17"/>
        <v>112</v>
      </c>
      <c r="W172" s="26">
        <v>24</v>
      </c>
      <c r="X172" s="227">
        <v>14.09</v>
      </c>
      <c r="Y172" s="221">
        <f t="shared" si="23"/>
        <v>9.91</v>
      </c>
      <c r="Z172" s="222">
        <f t="shared" si="18"/>
        <v>257.91000000000003</v>
      </c>
      <c r="AA172" s="223">
        <f t="shared" si="19"/>
        <v>157</v>
      </c>
      <c r="AB172" s="49" t="str">
        <f t="shared" si="20"/>
        <v>II.</v>
      </c>
      <c r="AC172" s="49" t="str">
        <f t="shared" si="21"/>
        <v xml:space="preserve"> </v>
      </c>
    </row>
    <row r="173" spans="1:29" ht="15" x14ac:dyDescent="0.25">
      <c r="A173" s="49" t="s">
        <v>172</v>
      </c>
      <c r="B173" s="49" t="s">
        <v>101</v>
      </c>
      <c r="C173" s="26">
        <v>1</v>
      </c>
      <c r="D173" s="26">
        <v>8</v>
      </c>
      <c r="E173" s="26">
        <v>3</v>
      </c>
      <c r="F173" s="26">
        <v>3</v>
      </c>
      <c r="G173" s="26"/>
      <c r="H173" s="26"/>
      <c r="I173" s="26"/>
      <c r="J173" s="225">
        <f t="shared" si="16"/>
        <v>127</v>
      </c>
      <c r="K173" s="26">
        <v>2</v>
      </c>
      <c r="L173" s="26">
        <v>4</v>
      </c>
      <c r="M173" s="26">
        <v>3</v>
      </c>
      <c r="N173" s="26">
        <v>5</v>
      </c>
      <c r="O173" s="26">
        <v>1</v>
      </c>
      <c r="P173" s="26"/>
      <c r="Q173" s="26"/>
      <c r="R173" s="26"/>
      <c r="S173" s="26"/>
      <c r="T173" s="26"/>
      <c r="U173" s="26"/>
      <c r="V173" s="226">
        <f t="shared" si="17"/>
        <v>121</v>
      </c>
      <c r="W173" s="26">
        <v>20</v>
      </c>
      <c r="X173" s="227">
        <v>10.15</v>
      </c>
      <c r="Y173" s="221">
        <f t="shared" si="23"/>
        <v>9.85</v>
      </c>
      <c r="Z173" s="222">
        <f t="shared" si="18"/>
        <v>257.85000000000002</v>
      </c>
      <c r="AA173" s="223">
        <f t="shared" si="19"/>
        <v>158</v>
      </c>
      <c r="AB173" s="49" t="str">
        <f t="shared" si="20"/>
        <v>III.</v>
      </c>
      <c r="AC173" s="49" t="str">
        <f t="shared" si="21"/>
        <v>III.</v>
      </c>
    </row>
    <row r="174" spans="1:29" ht="15" x14ac:dyDescent="0.25">
      <c r="A174" s="224" t="s">
        <v>298</v>
      </c>
      <c r="B174" s="224" t="s">
        <v>276</v>
      </c>
      <c r="C174" s="26">
        <v>4</v>
      </c>
      <c r="D174" s="26">
        <v>8</v>
      </c>
      <c r="E174" s="26">
        <v>2</v>
      </c>
      <c r="F174" s="26">
        <v>1</v>
      </c>
      <c r="G174" s="26"/>
      <c r="H174" s="26"/>
      <c r="I174" s="26"/>
      <c r="J174" s="225">
        <f t="shared" si="16"/>
        <v>135</v>
      </c>
      <c r="K174" s="26">
        <v>1</v>
      </c>
      <c r="L174" s="26">
        <v>2</v>
      </c>
      <c r="M174" s="26">
        <v>5</v>
      </c>
      <c r="N174" s="26">
        <v>4</v>
      </c>
      <c r="O174" s="26"/>
      <c r="P174" s="26">
        <v>2</v>
      </c>
      <c r="Q174" s="26">
        <v>1</v>
      </c>
      <c r="R174" s="26"/>
      <c r="S174" s="26"/>
      <c r="T174" s="26"/>
      <c r="U174" s="26"/>
      <c r="V174" s="226">
        <f t="shared" si="17"/>
        <v>110</v>
      </c>
      <c r="W174" s="26">
        <f>10+8+8+5+3+1</f>
        <v>35</v>
      </c>
      <c r="X174" s="227">
        <v>22.72</v>
      </c>
      <c r="Y174" s="221">
        <f t="shared" si="23"/>
        <v>12.280000000000001</v>
      </c>
      <c r="Z174" s="222">
        <f t="shared" si="18"/>
        <v>257.27999999999997</v>
      </c>
      <c r="AA174" s="223">
        <f t="shared" si="19"/>
        <v>159</v>
      </c>
      <c r="AB174" s="49" t="str">
        <f t="shared" si="20"/>
        <v>II.</v>
      </c>
      <c r="AC174" s="49" t="str">
        <f t="shared" si="21"/>
        <v xml:space="preserve"> </v>
      </c>
    </row>
    <row r="175" spans="1:29" ht="15" x14ac:dyDescent="0.25">
      <c r="A175" s="224" t="s">
        <v>79</v>
      </c>
      <c r="B175" s="224" t="s">
        <v>74</v>
      </c>
      <c r="C175" s="26">
        <v>7</v>
      </c>
      <c r="D175" s="26">
        <v>8</v>
      </c>
      <c r="E175" s="26"/>
      <c r="F175" s="26"/>
      <c r="G175" s="26"/>
      <c r="H175" s="26"/>
      <c r="I175" s="26"/>
      <c r="J175" s="225">
        <f t="shared" si="16"/>
        <v>142</v>
      </c>
      <c r="K175" s="26">
        <v>3</v>
      </c>
      <c r="L175" s="26">
        <v>1</v>
      </c>
      <c r="M175" s="26">
        <v>4</v>
      </c>
      <c r="N175" s="26">
        <v>5</v>
      </c>
      <c r="O175" s="26">
        <v>1</v>
      </c>
      <c r="P175" s="26"/>
      <c r="Q175" s="26"/>
      <c r="R175" s="26">
        <v>1</v>
      </c>
      <c r="S175" s="26"/>
      <c r="T175" s="26"/>
      <c r="U175" s="26"/>
      <c r="V175" s="226">
        <f t="shared" si="17"/>
        <v>115</v>
      </c>
      <c r="W175" s="26">
        <v>16</v>
      </c>
      <c r="X175" s="227">
        <v>27.4</v>
      </c>
      <c r="Y175" s="221">
        <v>0</v>
      </c>
      <c r="Z175" s="222">
        <f t="shared" si="18"/>
        <v>257</v>
      </c>
      <c r="AA175" s="223">
        <f t="shared" si="19"/>
        <v>160</v>
      </c>
      <c r="AB175" s="49" t="str">
        <f t="shared" si="20"/>
        <v>I.</v>
      </c>
      <c r="AC175" s="49" t="str">
        <f t="shared" si="21"/>
        <v xml:space="preserve"> </v>
      </c>
    </row>
    <row r="176" spans="1:29" ht="15" x14ac:dyDescent="0.25">
      <c r="A176" s="224" t="s">
        <v>369</v>
      </c>
      <c r="B176" s="224" t="s">
        <v>363</v>
      </c>
      <c r="C176" s="26">
        <v>4</v>
      </c>
      <c r="D176" s="26">
        <v>5</v>
      </c>
      <c r="E176" s="26">
        <v>1</v>
      </c>
      <c r="F176" s="26">
        <v>3</v>
      </c>
      <c r="G176" s="26">
        <v>2</v>
      </c>
      <c r="H176" s="26"/>
      <c r="I176" s="26"/>
      <c r="J176" s="225">
        <f t="shared" si="16"/>
        <v>126</v>
      </c>
      <c r="K176" s="26">
        <v>2</v>
      </c>
      <c r="L176" s="26">
        <v>2</v>
      </c>
      <c r="M176" s="26">
        <v>1</v>
      </c>
      <c r="N176" s="26">
        <v>3</v>
      </c>
      <c r="O176" s="26">
        <v>4</v>
      </c>
      <c r="P176" s="26">
        <v>1</v>
      </c>
      <c r="Q176" s="26"/>
      <c r="R176" s="26">
        <v>1</v>
      </c>
      <c r="S176" s="26"/>
      <c r="T176" s="26"/>
      <c r="U176" s="26">
        <v>1</v>
      </c>
      <c r="V176" s="226">
        <f t="shared" si="17"/>
        <v>99</v>
      </c>
      <c r="W176" s="26">
        <v>50</v>
      </c>
      <c r="X176" s="227">
        <v>19.16</v>
      </c>
      <c r="Y176" s="221">
        <f>SUM(W176-X176)</f>
        <v>30.84</v>
      </c>
      <c r="Z176" s="222">
        <f t="shared" si="18"/>
        <v>255.84</v>
      </c>
      <c r="AA176" s="223">
        <f t="shared" si="19"/>
        <v>161</v>
      </c>
      <c r="AB176" s="49" t="str">
        <f t="shared" si="20"/>
        <v>III.</v>
      </c>
      <c r="AC176" s="49" t="str">
        <f t="shared" si="21"/>
        <v xml:space="preserve"> </v>
      </c>
    </row>
    <row r="177" spans="1:29" ht="15" x14ac:dyDescent="0.25">
      <c r="A177" s="49" t="s">
        <v>177</v>
      </c>
      <c r="B177" s="49" t="s">
        <v>140</v>
      </c>
      <c r="C177" s="26">
        <v>4</v>
      </c>
      <c r="D177" s="26">
        <v>8</v>
      </c>
      <c r="E177" s="26">
        <v>3</v>
      </c>
      <c r="F177" s="26"/>
      <c r="G177" s="26"/>
      <c r="H177" s="26"/>
      <c r="I177" s="26"/>
      <c r="J177" s="225">
        <f t="shared" si="16"/>
        <v>136</v>
      </c>
      <c r="K177" s="26">
        <v>1</v>
      </c>
      <c r="L177" s="26">
        <v>4</v>
      </c>
      <c r="M177" s="26">
        <v>4</v>
      </c>
      <c r="N177" s="26">
        <v>5</v>
      </c>
      <c r="O177" s="26">
        <v>1</v>
      </c>
      <c r="P177" s="26"/>
      <c r="Q177" s="26"/>
      <c r="R177" s="26"/>
      <c r="S177" s="26"/>
      <c r="T177" s="26"/>
      <c r="U177" s="26"/>
      <c r="V177" s="226">
        <f t="shared" si="17"/>
        <v>119</v>
      </c>
      <c r="W177" s="26">
        <v>4</v>
      </c>
      <c r="X177" s="227">
        <v>20.73</v>
      </c>
      <c r="Y177" s="221">
        <v>0</v>
      </c>
      <c r="Z177" s="222">
        <f t="shared" si="18"/>
        <v>255</v>
      </c>
      <c r="AA177" s="223">
        <f t="shared" si="19"/>
        <v>162</v>
      </c>
      <c r="AB177" s="49" t="str">
        <f t="shared" si="20"/>
        <v>II.</v>
      </c>
      <c r="AC177" s="49" t="str">
        <f t="shared" si="21"/>
        <v>III.</v>
      </c>
    </row>
    <row r="178" spans="1:29" ht="15" x14ac:dyDescent="0.25">
      <c r="A178" s="224" t="s">
        <v>299</v>
      </c>
      <c r="B178" s="224" t="s">
        <v>280</v>
      </c>
      <c r="C178" s="26">
        <v>4</v>
      </c>
      <c r="D178" s="26">
        <v>2</v>
      </c>
      <c r="E178" s="26">
        <v>6</v>
      </c>
      <c r="F178" s="26">
        <v>3</v>
      </c>
      <c r="G178" s="26"/>
      <c r="H178" s="26"/>
      <c r="I178" s="26"/>
      <c r="J178" s="225">
        <f t="shared" si="16"/>
        <v>127</v>
      </c>
      <c r="K178" s="26">
        <v>1</v>
      </c>
      <c r="L178" s="26">
        <v>5</v>
      </c>
      <c r="M178" s="26">
        <v>6</v>
      </c>
      <c r="N178" s="26">
        <v>2</v>
      </c>
      <c r="O178" s="26"/>
      <c r="P178" s="26">
        <v>1</v>
      </c>
      <c r="Q178" s="26"/>
      <c r="R178" s="26"/>
      <c r="S178" s="26"/>
      <c r="T178" s="26"/>
      <c r="U178" s="26"/>
      <c r="V178" s="226">
        <f t="shared" si="17"/>
        <v>122</v>
      </c>
      <c r="W178" s="26">
        <f>6+4+4+3+1+1+1</f>
        <v>20</v>
      </c>
      <c r="X178" s="227">
        <v>14.57</v>
      </c>
      <c r="Y178" s="221">
        <f t="shared" ref="Y178:Y195" si="24">SUM(W178-X178)</f>
        <v>5.43</v>
      </c>
      <c r="Z178" s="222">
        <f t="shared" si="18"/>
        <v>254.43</v>
      </c>
      <c r="AA178" s="223">
        <f t="shared" si="19"/>
        <v>163</v>
      </c>
      <c r="AB178" s="49" t="str">
        <f t="shared" si="20"/>
        <v>III.</v>
      </c>
      <c r="AC178" s="49" t="str">
        <f t="shared" si="21"/>
        <v>III.</v>
      </c>
    </row>
    <row r="179" spans="1:29" ht="15" x14ac:dyDescent="0.25">
      <c r="A179" s="232" t="s">
        <v>202</v>
      </c>
      <c r="B179" s="232" t="s">
        <v>195</v>
      </c>
      <c r="C179" s="26"/>
      <c r="D179" s="26">
        <v>6</v>
      </c>
      <c r="E179" s="26">
        <v>4</v>
      </c>
      <c r="F179" s="26">
        <v>1</v>
      </c>
      <c r="G179" s="26">
        <v>1</v>
      </c>
      <c r="H179" s="26"/>
      <c r="I179" s="26">
        <v>3</v>
      </c>
      <c r="J179" s="225">
        <f t="shared" si="16"/>
        <v>99</v>
      </c>
      <c r="K179" s="26">
        <v>4</v>
      </c>
      <c r="L179" s="26">
        <v>3</v>
      </c>
      <c r="M179" s="26">
        <v>1</v>
      </c>
      <c r="N179" s="26">
        <v>5</v>
      </c>
      <c r="O179" s="26"/>
      <c r="P179" s="26"/>
      <c r="Q179" s="26">
        <v>1</v>
      </c>
      <c r="R179" s="158"/>
      <c r="S179" s="158"/>
      <c r="T179" s="158"/>
      <c r="U179" s="26">
        <v>1</v>
      </c>
      <c r="V179" s="226">
        <f t="shared" si="17"/>
        <v>114</v>
      </c>
      <c r="W179" s="26">
        <v>59</v>
      </c>
      <c r="X179" s="231">
        <v>17.84</v>
      </c>
      <c r="Y179" s="221">
        <f t="shared" si="24"/>
        <v>41.16</v>
      </c>
      <c r="Z179" s="222">
        <f t="shared" si="18"/>
        <v>254.16</v>
      </c>
      <c r="AA179" s="223">
        <f t="shared" si="19"/>
        <v>164</v>
      </c>
      <c r="AB179" s="49" t="str">
        <f t="shared" si="20"/>
        <v xml:space="preserve"> </v>
      </c>
      <c r="AC179" s="49" t="str">
        <f t="shared" si="21"/>
        <v xml:space="preserve"> </v>
      </c>
    </row>
    <row r="180" spans="1:29" ht="15" x14ac:dyDescent="0.25">
      <c r="A180" s="224" t="s">
        <v>370</v>
      </c>
      <c r="B180" s="224" t="s">
        <v>366</v>
      </c>
      <c r="C180" s="26">
        <v>2</v>
      </c>
      <c r="D180" s="26">
        <v>6</v>
      </c>
      <c r="E180" s="26">
        <v>6</v>
      </c>
      <c r="F180" s="26">
        <v>1</v>
      </c>
      <c r="G180" s="26"/>
      <c r="H180" s="26"/>
      <c r="I180" s="26"/>
      <c r="J180" s="225">
        <f t="shared" si="16"/>
        <v>129</v>
      </c>
      <c r="K180" s="26">
        <v>2</v>
      </c>
      <c r="L180" s="26"/>
      <c r="M180" s="26">
        <v>2</v>
      </c>
      <c r="N180" s="26">
        <v>6</v>
      </c>
      <c r="O180" s="26">
        <v>3</v>
      </c>
      <c r="P180" s="26">
        <v>1</v>
      </c>
      <c r="Q180" s="26">
        <v>1</v>
      </c>
      <c r="R180" s="26"/>
      <c r="S180" s="26"/>
      <c r="T180" s="26"/>
      <c r="U180" s="26"/>
      <c r="V180" s="226">
        <f t="shared" si="17"/>
        <v>105</v>
      </c>
      <c r="W180" s="26">
        <v>48</v>
      </c>
      <c r="X180" s="227">
        <v>28.81</v>
      </c>
      <c r="Y180" s="221">
        <f t="shared" si="24"/>
        <v>19.190000000000001</v>
      </c>
      <c r="Z180" s="222">
        <f t="shared" si="18"/>
        <v>253.19</v>
      </c>
      <c r="AA180" s="223">
        <f t="shared" si="19"/>
        <v>165</v>
      </c>
      <c r="AB180" s="49" t="str">
        <f t="shared" si="20"/>
        <v>III.</v>
      </c>
      <c r="AC180" s="49" t="str">
        <f t="shared" si="21"/>
        <v xml:space="preserve"> </v>
      </c>
    </row>
    <row r="181" spans="1:29" ht="15" x14ac:dyDescent="0.25">
      <c r="A181" s="224" t="s">
        <v>300</v>
      </c>
      <c r="B181" s="224" t="s">
        <v>280</v>
      </c>
      <c r="C181" s="26">
        <v>3</v>
      </c>
      <c r="D181" s="26">
        <v>4</v>
      </c>
      <c r="E181" s="26">
        <v>3</v>
      </c>
      <c r="F181" s="26">
        <v>4</v>
      </c>
      <c r="G181" s="26"/>
      <c r="H181" s="26">
        <v>1</v>
      </c>
      <c r="I181" s="26"/>
      <c r="J181" s="225">
        <f t="shared" si="16"/>
        <v>123</v>
      </c>
      <c r="K181" s="26"/>
      <c r="L181" s="26">
        <v>3</v>
      </c>
      <c r="M181" s="26">
        <v>3</v>
      </c>
      <c r="N181" s="26">
        <v>3</v>
      </c>
      <c r="O181" s="26">
        <v>3</v>
      </c>
      <c r="P181" s="26">
        <v>1</v>
      </c>
      <c r="Q181" s="26">
        <v>1</v>
      </c>
      <c r="R181" s="26"/>
      <c r="S181" s="26"/>
      <c r="T181" s="26"/>
      <c r="U181" s="26">
        <v>1</v>
      </c>
      <c r="V181" s="226">
        <f t="shared" si="17"/>
        <v>99</v>
      </c>
      <c r="W181" s="26">
        <f>7+7+5+5+5+5+4+4+2+2</f>
        <v>46</v>
      </c>
      <c r="X181" s="227">
        <v>15.4</v>
      </c>
      <c r="Y181" s="221">
        <f t="shared" si="24"/>
        <v>30.6</v>
      </c>
      <c r="Z181" s="222">
        <f t="shared" si="18"/>
        <v>252.6</v>
      </c>
      <c r="AA181" s="223">
        <f t="shared" si="19"/>
        <v>166</v>
      </c>
      <c r="AB181" s="49" t="str">
        <f t="shared" si="20"/>
        <v xml:space="preserve"> </v>
      </c>
      <c r="AC181" s="49" t="str">
        <f t="shared" si="21"/>
        <v xml:space="preserve"> </v>
      </c>
    </row>
    <row r="182" spans="1:29" ht="15" x14ac:dyDescent="0.25">
      <c r="A182" s="224" t="s">
        <v>80</v>
      </c>
      <c r="B182" s="224" t="s">
        <v>52</v>
      </c>
      <c r="C182" s="26">
        <v>5</v>
      </c>
      <c r="D182" s="26">
        <v>4</v>
      </c>
      <c r="E182" s="26">
        <v>4</v>
      </c>
      <c r="F182" s="26">
        <v>1</v>
      </c>
      <c r="G182" s="26"/>
      <c r="H182" s="26"/>
      <c r="I182" s="26">
        <v>1</v>
      </c>
      <c r="J182" s="225">
        <f t="shared" si="16"/>
        <v>125</v>
      </c>
      <c r="K182" s="26"/>
      <c r="L182" s="26">
        <v>3</v>
      </c>
      <c r="M182" s="26">
        <v>4</v>
      </c>
      <c r="N182" s="26">
        <v>3</v>
      </c>
      <c r="O182" s="26">
        <v>1</v>
      </c>
      <c r="P182" s="26">
        <v>1</v>
      </c>
      <c r="Q182" s="26">
        <v>2</v>
      </c>
      <c r="R182" s="26">
        <v>1</v>
      </c>
      <c r="S182" s="26"/>
      <c r="T182" s="26"/>
      <c r="U182" s="26"/>
      <c r="V182" s="226">
        <f t="shared" si="17"/>
        <v>102</v>
      </c>
      <c r="W182" s="26">
        <v>51</v>
      </c>
      <c r="X182" s="227">
        <v>25.43</v>
      </c>
      <c r="Y182" s="221">
        <f t="shared" si="24"/>
        <v>25.57</v>
      </c>
      <c r="Z182" s="222">
        <f t="shared" si="18"/>
        <v>252.57</v>
      </c>
      <c r="AA182" s="223">
        <f t="shared" si="19"/>
        <v>167</v>
      </c>
      <c r="AB182" s="49" t="str">
        <f t="shared" si="20"/>
        <v>III.</v>
      </c>
      <c r="AC182" s="49" t="str">
        <f t="shared" si="21"/>
        <v xml:space="preserve"> </v>
      </c>
    </row>
    <row r="183" spans="1:29" ht="15" x14ac:dyDescent="0.25">
      <c r="A183" s="224" t="s">
        <v>250</v>
      </c>
      <c r="B183" s="224" t="s">
        <v>232</v>
      </c>
      <c r="C183" s="26">
        <v>1</v>
      </c>
      <c r="D183" s="26">
        <v>3</v>
      </c>
      <c r="E183" s="26">
        <v>9</v>
      </c>
      <c r="F183" s="26">
        <v>2</v>
      </c>
      <c r="G183" s="26"/>
      <c r="H183" s="26"/>
      <c r="I183" s="26"/>
      <c r="J183" s="225">
        <f t="shared" si="16"/>
        <v>123</v>
      </c>
      <c r="K183" s="26">
        <v>1</v>
      </c>
      <c r="L183" s="26">
        <v>3</v>
      </c>
      <c r="M183" s="26">
        <v>4</v>
      </c>
      <c r="N183" s="26">
        <v>4</v>
      </c>
      <c r="O183" s="26"/>
      <c r="P183" s="26">
        <v>2</v>
      </c>
      <c r="Q183" s="26"/>
      <c r="R183" s="26"/>
      <c r="S183" s="26"/>
      <c r="T183" s="26"/>
      <c r="U183" s="26">
        <v>1</v>
      </c>
      <c r="V183" s="226">
        <f t="shared" si="17"/>
        <v>107</v>
      </c>
      <c r="W183" s="26">
        <v>35</v>
      </c>
      <c r="X183" s="227">
        <v>12.7</v>
      </c>
      <c r="Y183" s="221">
        <f t="shared" si="24"/>
        <v>22.3</v>
      </c>
      <c r="Z183" s="230">
        <f t="shared" si="18"/>
        <v>252.3</v>
      </c>
      <c r="AA183" s="223">
        <f t="shared" si="19"/>
        <v>168</v>
      </c>
      <c r="AB183" s="49" t="str">
        <f t="shared" si="20"/>
        <v xml:space="preserve"> </v>
      </c>
      <c r="AC183" s="49" t="str">
        <f t="shared" si="21"/>
        <v xml:space="preserve"> </v>
      </c>
    </row>
    <row r="184" spans="1:29" ht="15" x14ac:dyDescent="0.25">
      <c r="A184" s="224" t="s">
        <v>371</v>
      </c>
      <c r="B184" s="224" t="s">
        <v>363</v>
      </c>
      <c r="C184" s="26">
        <v>3</v>
      </c>
      <c r="D184" s="26">
        <v>10</v>
      </c>
      <c r="E184" s="26"/>
      <c r="F184" s="26">
        <v>2</v>
      </c>
      <c r="G184" s="26"/>
      <c r="H184" s="26"/>
      <c r="I184" s="26"/>
      <c r="J184" s="225">
        <f t="shared" si="16"/>
        <v>134</v>
      </c>
      <c r="K184" s="26">
        <v>2</v>
      </c>
      <c r="L184" s="26">
        <v>1</v>
      </c>
      <c r="M184" s="26">
        <v>2</v>
      </c>
      <c r="N184" s="26">
        <v>4</v>
      </c>
      <c r="O184" s="26">
        <v>3</v>
      </c>
      <c r="P184" s="26">
        <v>1</v>
      </c>
      <c r="Q184" s="26">
        <v>1</v>
      </c>
      <c r="R184" s="26"/>
      <c r="S184" s="26"/>
      <c r="T184" s="26"/>
      <c r="U184" s="26">
        <v>1</v>
      </c>
      <c r="V184" s="226">
        <f t="shared" si="17"/>
        <v>100</v>
      </c>
      <c r="W184" s="26">
        <v>39</v>
      </c>
      <c r="X184" s="227">
        <v>21.11</v>
      </c>
      <c r="Y184" s="221">
        <f t="shared" si="24"/>
        <v>17.89</v>
      </c>
      <c r="Z184" s="222">
        <f t="shared" si="18"/>
        <v>251.89</v>
      </c>
      <c r="AA184" s="223">
        <f t="shared" si="19"/>
        <v>169</v>
      </c>
      <c r="AB184" s="49" t="str">
        <f t="shared" si="20"/>
        <v>II.</v>
      </c>
      <c r="AC184" s="49" t="str">
        <f t="shared" si="21"/>
        <v xml:space="preserve"> </v>
      </c>
    </row>
    <row r="185" spans="1:29" ht="15" x14ac:dyDescent="0.25">
      <c r="A185" s="217" t="s">
        <v>81</v>
      </c>
      <c r="B185" s="217" t="s">
        <v>60</v>
      </c>
      <c r="C185" s="76">
        <v>6</v>
      </c>
      <c r="D185" s="76">
        <v>8</v>
      </c>
      <c r="E185" s="76">
        <v>1</v>
      </c>
      <c r="F185" s="76"/>
      <c r="G185" s="76"/>
      <c r="H185" s="76"/>
      <c r="I185" s="76"/>
      <c r="J185" s="218">
        <f t="shared" si="16"/>
        <v>140</v>
      </c>
      <c r="K185" s="76">
        <v>2</v>
      </c>
      <c r="L185" s="76">
        <v>3</v>
      </c>
      <c r="M185" s="76">
        <v>5</v>
      </c>
      <c r="N185" s="76">
        <v>2</v>
      </c>
      <c r="O185" s="76"/>
      <c r="P185" s="76">
        <v>1</v>
      </c>
      <c r="Q185" s="76">
        <v>1</v>
      </c>
      <c r="R185" s="76"/>
      <c r="S185" s="76"/>
      <c r="T185" s="76">
        <v>1</v>
      </c>
      <c r="U185" s="76"/>
      <c r="V185" s="219">
        <f t="shared" si="17"/>
        <v>111</v>
      </c>
      <c r="W185" s="76">
        <v>22</v>
      </c>
      <c r="X185" s="228">
        <v>21.32</v>
      </c>
      <c r="Y185" s="221">
        <f t="shared" si="24"/>
        <v>0.67999999999999972</v>
      </c>
      <c r="Z185" s="222">
        <f t="shared" si="18"/>
        <v>251.68</v>
      </c>
      <c r="AA185" s="223">
        <f t="shared" si="19"/>
        <v>170</v>
      </c>
      <c r="AB185" s="49" t="str">
        <f t="shared" si="20"/>
        <v>I.</v>
      </c>
      <c r="AC185" s="49" t="str">
        <f t="shared" si="21"/>
        <v xml:space="preserve"> </v>
      </c>
    </row>
    <row r="186" spans="1:29" ht="15" x14ac:dyDescent="0.25">
      <c r="A186" s="232" t="s">
        <v>173</v>
      </c>
      <c r="B186" s="232" t="s">
        <v>123</v>
      </c>
      <c r="C186" s="26"/>
      <c r="D186" s="26">
        <v>5</v>
      </c>
      <c r="E186" s="26">
        <v>6</v>
      </c>
      <c r="F186" s="26">
        <v>1</v>
      </c>
      <c r="G186" s="26"/>
      <c r="H186" s="26"/>
      <c r="I186" s="26">
        <v>3</v>
      </c>
      <c r="J186" s="225">
        <f t="shared" si="16"/>
        <v>100</v>
      </c>
      <c r="K186" s="26">
        <v>1</v>
      </c>
      <c r="L186" s="26">
        <v>3</v>
      </c>
      <c r="M186" s="26">
        <v>4</v>
      </c>
      <c r="N186" s="26">
        <v>5</v>
      </c>
      <c r="O186" s="26">
        <v>1</v>
      </c>
      <c r="P186" s="26">
        <v>1</v>
      </c>
      <c r="Q186" s="26"/>
      <c r="R186" s="26"/>
      <c r="S186" s="26"/>
      <c r="T186" s="26"/>
      <c r="U186" s="26"/>
      <c r="V186" s="226">
        <f t="shared" si="17"/>
        <v>115</v>
      </c>
      <c r="W186" s="26">
        <v>48</v>
      </c>
      <c r="X186" s="227">
        <v>11.7</v>
      </c>
      <c r="Y186" s="221">
        <f t="shared" si="24"/>
        <v>36.299999999999997</v>
      </c>
      <c r="Z186" s="222">
        <f t="shared" si="18"/>
        <v>251.3</v>
      </c>
      <c r="AA186" s="223">
        <f t="shared" si="19"/>
        <v>171</v>
      </c>
      <c r="AB186" s="49" t="str">
        <f t="shared" si="20"/>
        <v xml:space="preserve"> </v>
      </c>
      <c r="AC186" s="49" t="str">
        <f t="shared" si="21"/>
        <v xml:space="preserve"> </v>
      </c>
    </row>
    <row r="187" spans="1:29" ht="15" x14ac:dyDescent="0.25">
      <c r="A187" s="224" t="s">
        <v>231</v>
      </c>
      <c r="B187" s="224" t="s">
        <v>232</v>
      </c>
      <c r="C187" s="26">
        <v>4</v>
      </c>
      <c r="D187" s="26">
        <v>6</v>
      </c>
      <c r="E187" s="26">
        <v>5</v>
      </c>
      <c r="F187" s="26"/>
      <c r="G187" s="26"/>
      <c r="H187" s="26"/>
      <c r="I187" s="26"/>
      <c r="J187" s="225">
        <f t="shared" si="16"/>
        <v>134</v>
      </c>
      <c r="K187" s="26"/>
      <c r="L187" s="26">
        <v>4</v>
      </c>
      <c r="M187" s="26">
        <v>4</v>
      </c>
      <c r="N187" s="26">
        <v>2</v>
      </c>
      <c r="O187" s="26">
        <v>3</v>
      </c>
      <c r="P187" s="26"/>
      <c r="Q187" s="26"/>
      <c r="R187" s="26">
        <v>2</v>
      </c>
      <c r="S187" s="26"/>
      <c r="T187" s="26"/>
      <c r="U187" s="26"/>
      <c r="V187" s="226">
        <f t="shared" si="17"/>
        <v>106</v>
      </c>
      <c r="W187" s="26">
        <v>26</v>
      </c>
      <c r="X187" s="227">
        <v>16.510000000000002</v>
      </c>
      <c r="Y187" s="221">
        <f t="shared" si="24"/>
        <v>9.4899999999999984</v>
      </c>
      <c r="Z187" s="222">
        <f t="shared" si="18"/>
        <v>249.49</v>
      </c>
      <c r="AA187" s="223">
        <f t="shared" si="19"/>
        <v>172</v>
      </c>
      <c r="AB187" s="49" t="str">
        <f t="shared" si="20"/>
        <v>II.</v>
      </c>
      <c r="AC187" s="49" t="str">
        <f t="shared" si="21"/>
        <v xml:space="preserve"> </v>
      </c>
    </row>
    <row r="188" spans="1:29" ht="15" x14ac:dyDescent="0.25">
      <c r="A188" s="232" t="s">
        <v>174</v>
      </c>
      <c r="B188" s="255" t="s">
        <v>126</v>
      </c>
      <c r="C188" s="26">
        <v>5</v>
      </c>
      <c r="D188" s="26">
        <v>5</v>
      </c>
      <c r="E188" s="26">
        <v>4</v>
      </c>
      <c r="F188" s="26">
        <v>1</v>
      </c>
      <c r="G188" s="26"/>
      <c r="H188" s="26"/>
      <c r="I188" s="26"/>
      <c r="J188" s="225">
        <f t="shared" si="16"/>
        <v>134</v>
      </c>
      <c r="K188" s="26"/>
      <c r="L188" s="26">
        <v>3</v>
      </c>
      <c r="M188" s="26">
        <v>3</v>
      </c>
      <c r="N188" s="26">
        <v>6</v>
      </c>
      <c r="O188" s="26">
        <v>2</v>
      </c>
      <c r="P188" s="26">
        <v>1</v>
      </c>
      <c r="Q188" s="26"/>
      <c r="R188" s="26"/>
      <c r="S188" s="26"/>
      <c r="T188" s="26"/>
      <c r="U188" s="26"/>
      <c r="V188" s="226">
        <f t="shared" si="17"/>
        <v>110</v>
      </c>
      <c r="W188" s="26">
        <v>15</v>
      </c>
      <c r="X188" s="227">
        <v>9.89</v>
      </c>
      <c r="Y188" s="221">
        <f t="shared" si="24"/>
        <v>5.1099999999999994</v>
      </c>
      <c r="Z188" s="222">
        <f t="shared" si="18"/>
        <v>249.11</v>
      </c>
      <c r="AA188" s="223">
        <f t="shared" si="19"/>
        <v>173</v>
      </c>
      <c r="AB188" s="49" t="str">
        <f t="shared" si="20"/>
        <v>II.</v>
      </c>
      <c r="AC188" s="49" t="str">
        <f t="shared" si="21"/>
        <v xml:space="preserve"> </v>
      </c>
    </row>
    <row r="189" spans="1:29" ht="15" x14ac:dyDescent="0.25">
      <c r="A189" s="224" t="s">
        <v>344</v>
      </c>
      <c r="B189" s="224" t="s">
        <v>331</v>
      </c>
      <c r="C189" s="26">
        <v>2</v>
      </c>
      <c r="D189" s="26">
        <v>6</v>
      </c>
      <c r="E189" s="26">
        <v>7</v>
      </c>
      <c r="F189" s="26"/>
      <c r="G189" s="26"/>
      <c r="H189" s="26"/>
      <c r="I189" s="26"/>
      <c r="J189" s="233">
        <f t="shared" si="16"/>
        <v>130</v>
      </c>
      <c r="K189" s="26">
        <v>1</v>
      </c>
      <c r="L189" s="26">
        <v>2</v>
      </c>
      <c r="M189" s="26">
        <v>1</v>
      </c>
      <c r="N189" s="26">
        <v>3</v>
      </c>
      <c r="O189" s="26">
        <v>4</v>
      </c>
      <c r="P189" s="26"/>
      <c r="Q189" s="26">
        <v>1</v>
      </c>
      <c r="R189" s="26">
        <v>2</v>
      </c>
      <c r="S189" s="26"/>
      <c r="T189" s="26">
        <v>1</v>
      </c>
      <c r="U189" s="26"/>
      <c r="V189" s="234">
        <f t="shared" si="17"/>
        <v>92</v>
      </c>
      <c r="W189" s="26">
        <v>46</v>
      </c>
      <c r="X189" s="227">
        <v>19.399999999999999</v>
      </c>
      <c r="Y189" s="238">
        <f t="shared" si="24"/>
        <v>26.6</v>
      </c>
      <c r="Z189" s="239">
        <f t="shared" si="18"/>
        <v>248.6</v>
      </c>
      <c r="AA189" s="237">
        <f t="shared" si="19"/>
        <v>174</v>
      </c>
      <c r="AB189" s="49" t="str">
        <f t="shared" si="20"/>
        <v>II.</v>
      </c>
      <c r="AC189" s="49" t="str">
        <f t="shared" si="21"/>
        <v xml:space="preserve"> </v>
      </c>
    </row>
    <row r="190" spans="1:29" ht="15" x14ac:dyDescent="0.25">
      <c r="A190" s="224" t="s">
        <v>301</v>
      </c>
      <c r="B190" s="224" t="s">
        <v>276</v>
      </c>
      <c r="C190" s="26">
        <v>1</v>
      </c>
      <c r="D190" s="26">
        <v>6</v>
      </c>
      <c r="E190" s="26">
        <v>7</v>
      </c>
      <c r="F190" s="26">
        <v>1</v>
      </c>
      <c r="G190" s="26"/>
      <c r="H190" s="26"/>
      <c r="I190" s="26"/>
      <c r="J190" s="225">
        <f t="shared" si="16"/>
        <v>127</v>
      </c>
      <c r="K190" s="26">
        <v>1</v>
      </c>
      <c r="L190" s="26">
        <v>5</v>
      </c>
      <c r="M190" s="26">
        <v>4</v>
      </c>
      <c r="N190" s="26">
        <v>2</v>
      </c>
      <c r="O190" s="26">
        <v>2</v>
      </c>
      <c r="P190" s="26"/>
      <c r="Q190" s="26">
        <v>1</v>
      </c>
      <c r="R190" s="26"/>
      <c r="S190" s="26"/>
      <c r="T190" s="26"/>
      <c r="U190" s="26"/>
      <c r="V190" s="226">
        <f t="shared" si="17"/>
        <v>117</v>
      </c>
      <c r="W190" s="26">
        <f>9+4+2+2+2+1+1+1</f>
        <v>22</v>
      </c>
      <c r="X190" s="227">
        <v>19.88</v>
      </c>
      <c r="Y190" s="221">
        <f t="shared" si="24"/>
        <v>2.120000000000001</v>
      </c>
      <c r="Z190" s="222">
        <f t="shared" si="18"/>
        <v>246.12</v>
      </c>
      <c r="AA190" s="223">
        <f t="shared" si="19"/>
        <v>175</v>
      </c>
      <c r="AB190" s="49" t="str">
        <f t="shared" si="20"/>
        <v>III.</v>
      </c>
      <c r="AC190" s="49" t="str">
        <f t="shared" si="21"/>
        <v>III.</v>
      </c>
    </row>
    <row r="191" spans="1:29" ht="15" x14ac:dyDescent="0.25">
      <c r="A191" s="49" t="s">
        <v>175</v>
      </c>
      <c r="B191" s="257" t="s">
        <v>126</v>
      </c>
      <c r="C191" s="26">
        <v>3</v>
      </c>
      <c r="D191" s="26">
        <v>6</v>
      </c>
      <c r="E191" s="26">
        <v>2</v>
      </c>
      <c r="F191" s="26">
        <v>3</v>
      </c>
      <c r="G191" s="26"/>
      <c r="H191" s="26"/>
      <c r="I191" s="26">
        <v>1</v>
      </c>
      <c r="J191" s="225">
        <f t="shared" si="16"/>
        <v>121</v>
      </c>
      <c r="K191" s="26">
        <v>1</v>
      </c>
      <c r="L191" s="26"/>
      <c r="M191" s="26">
        <v>3</v>
      </c>
      <c r="N191" s="26">
        <v>5</v>
      </c>
      <c r="O191" s="26">
        <v>3</v>
      </c>
      <c r="P191" s="26">
        <v>1</v>
      </c>
      <c r="Q191" s="26"/>
      <c r="R191" s="26">
        <v>2</v>
      </c>
      <c r="S191" s="26"/>
      <c r="T191" s="26"/>
      <c r="U191" s="26"/>
      <c r="V191" s="226">
        <f t="shared" si="17"/>
        <v>98</v>
      </c>
      <c r="W191" s="26">
        <v>40</v>
      </c>
      <c r="X191" s="227">
        <v>13.08</v>
      </c>
      <c r="Y191" s="221">
        <f t="shared" si="24"/>
        <v>26.92</v>
      </c>
      <c r="Z191" s="222">
        <f t="shared" si="18"/>
        <v>245.92000000000002</v>
      </c>
      <c r="AA191" s="223">
        <f t="shared" si="19"/>
        <v>176</v>
      </c>
      <c r="AB191" s="49" t="str">
        <f t="shared" si="20"/>
        <v xml:space="preserve"> </v>
      </c>
      <c r="AC191" s="49" t="str">
        <f t="shared" si="21"/>
        <v xml:space="preserve"> </v>
      </c>
    </row>
    <row r="192" spans="1:29" ht="15" x14ac:dyDescent="0.25">
      <c r="A192" s="224" t="s">
        <v>302</v>
      </c>
      <c r="B192" s="224" t="s">
        <v>280</v>
      </c>
      <c r="C192" s="26">
        <v>1</v>
      </c>
      <c r="D192" s="26">
        <v>4</v>
      </c>
      <c r="E192" s="26">
        <v>6</v>
      </c>
      <c r="F192" s="26">
        <v>2</v>
      </c>
      <c r="G192" s="26">
        <v>1</v>
      </c>
      <c r="H192" s="26"/>
      <c r="I192" s="26">
        <v>1</v>
      </c>
      <c r="J192" s="225">
        <f t="shared" si="16"/>
        <v>114</v>
      </c>
      <c r="K192" s="26">
        <v>1</v>
      </c>
      <c r="L192" s="26">
        <v>5</v>
      </c>
      <c r="M192" s="26">
        <v>1</v>
      </c>
      <c r="N192" s="26">
        <v>4</v>
      </c>
      <c r="O192" s="26">
        <v>1</v>
      </c>
      <c r="P192" s="26"/>
      <c r="Q192" s="26">
        <v>1</v>
      </c>
      <c r="R192" s="26">
        <v>1</v>
      </c>
      <c r="S192" s="26">
        <v>1</v>
      </c>
      <c r="T192" s="26"/>
      <c r="U192" s="26"/>
      <c r="V192" s="226">
        <f t="shared" si="17"/>
        <v>106</v>
      </c>
      <c r="W192" s="26">
        <f>9+8+8+5+5+4+2+1+1</f>
        <v>43</v>
      </c>
      <c r="X192" s="227">
        <v>18.329999999999998</v>
      </c>
      <c r="Y192" s="221">
        <f t="shared" si="24"/>
        <v>24.67</v>
      </c>
      <c r="Z192" s="222">
        <f t="shared" si="18"/>
        <v>244.67000000000002</v>
      </c>
      <c r="AA192" s="223">
        <f t="shared" si="19"/>
        <v>177</v>
      </c>
      <c r="AB192" s="49" t="str">
        <f t="shared" si="20"/>
        <v xml:space="preserve"> </v>
      </c>
      <c r="AC192" s="49" t="str">
        <f t="shared" si="21"/>
        <v xml:space="preserve"> </v>
      </c>
    </row>
    <row r="193" spans="1:29" ht="15" x14ac:dyDescent="0.25">
      <c r="A193" s="224" t="s">
        <v>239</v>
      </c>
      <c r="B193" s="224" t="s">
        <v>232</v>
      </c>
      <c r="C193" s="26">
        <v>9</v>
      </c>
      <c r="D193" s="26">
        <v>4</v>
      </c>
      <c r="E193" s="26"/>
      <c r="F193" s="26">
        <v>1</v>
      </c>
      <c r="G193" s="26"/>
      <c r="H193" s="26"/>
      <c r="I193" s="26">
        <v>1</v>
      </c>
      <c r="J193" s="225">
        <f t="shared" si="16"/>
        <v>133</v>
      </c>
      <c r="K193" s="26">
        <v>1</v>
      </c>
      <c r="L193" s="26">
        <v>6</v>
      </c>
      <c r="M193" s="26">
        <v>1</v>
      </c>
      <c r="N193" s="26">
        <v>2</v>
      </c>
      <c r="O193" s="26"/>
      <c r="P193" s="26"/>
      <c r="Q193" s="26"/>
      <c r="R193" s="26"/>
      <c r="S193" s="26"/>
      <c r="T193" s="26"/>
      <c r="U193" s="26">
        <v>5</v>
      </c>
      <c r="V193" s="226">
        <f t="shared" si="17"/>
        <v>86</v>
      </c>
      <c r="W193" s="26">
        <v>49</v>
      </c>
      <c r="X193" s="227">
        <v>24.69</v>
      </c>
      <c r="Y193" s="221">
        <f t="shared" si="24"/>
        <v>24.31</v>
      </c>
      <c r="Z193" s="222">
        <f t="shared" si="18"/>
        <v>243.31</v>
      </c>
      <c r="AA193" s="223">
        <f t="shared" si="19"/>
        <v>178</v>
      </c>
      <c r="AB193" s="49" t="str">
        <f t="shared" si="20"/>
        <v>II.</v>
      </c>
      <c r="AC193" s="49" t="str">
        <f t="shared" si="21"/>
        <v xml:space="preserve"> </v>
      </c>
    </row>
    <row r="194" spans="1:29" ht="15" x14ac:dyDescent="0.25">
      <c r="A194" s="232" t="s">
        <v>176</v>
      </c>
      <c r="B194" s="232" t="s">
        <v>140</v>
      </c>
      <c r="C194" s="26"/>
      <c r="D194" s="26">
        <v>3</v>
      </c>
      <c r="E194" s="26">
        <v>6</v>
      </c>
      <c r="F194" s="26">
        <v>4</v>
      </c>
      <c r="G194" s="26">
        <v>1</v>
      </c>
      <c r="H194" s="26"/>
      <c r="I194" s="26">
        <v>1</v>
      </c>
      <c r="J194" s="225">
        <f t="shared" si="16"/>
        <v>109</v>
      </c>
      <c r="K194" s="26">
        <v>3</v>
      </c>
      <c r="L194" s="26"/>
      <c r="M194" s="26">
        <v>2</v>
      </c>
      <c r="N194" s="26">
        <v>4</v>
      </c>
      <c r="O194" s="26">
        <v>3</v>
      </c>
      <c r="P194" s="26">
        <v>2</v>
      </c>
      <c r="Q194" s="26"/>
      <c r="R194" s="26"/>
      <c r="S194" s="26"/>
      <c r="T194" s="26"/>
      <c r="U194" s="26">
        <v>1</v>
      </c>
      <c r="V194" s="226">
        <f t="shared" si="17"/>
        <v>102</v>
      </c>
      <c r="W194" s="26">
        <v>44</v>
      </c>
      <c r="X194" s="227">
        <v>13.17</v>
      </c>
      <c r="Y194" s="221">
        <f t="shared" si="24"/>
        <v>30.83</v>
      </c>
      <c r="Z194" s="222">
        <f t="shared" si="18"/>
        <v>241.82999999999998</v>
      </c>
      <c r="AA194" s="223">
        <f t="shared" si="19"/>
        <v>179</v>
      </c>
      <c r="AB194" s="49" t="str">
        <f t="shared" si="20"/>
        <v xml:space="preserve"> </v>
      </c>
      <c r="AC194" s="49" t="str">
        <f t="shared" si="21"/>
        <v xml:space="preserve"> </v>
      </c>
    </row>
    <row r="195" spans="1:29" ht="15" x14ac:dyDescent="0.25">
      <c r="A195" s="232" t="s">
        <v>178</v>
      </c>
      <c r="B195" s="232" t="s">
        <v>121</v>
      </c>
      <c r="C195" s="26">
        <v>4</v>
      </c>
      <c r="D195" s="26">
        <v>5</v>
      </c>
      <c r="E195" s="26">
        <v>1</v>
      </c>
      <c r="F195" s="26">
        <v>2</v>
      </c>
      <c r="G195" s="26">
        <v>1</v>
      </c>
      <c r="H195" s="26"/>
      <c r="I195" s="26">
        <v>2</v>
      </c>
      <c r="J195" s="225">
        <f t="shared" si="16"/>
        <v>113</v>
      </c>
      <c r="K195" s="26"/>
      <c r="L195" s="26">
        <v>1</v>
      </c>
      <c r="M195" s="26">
        <v>3</v>
      </c>
      <c r="N195" s="26">
        <v>3</v>
      </c>
      <c r="O195" s="26">
        <v>2</v>
      </c>
      <c r="P195" s="26">
        <v>2</v>
      </c>
      <c r="Q195" s="26"/>
      <c r="R195" s="26">
        <v>3</v>
      </c>
      <c r="S195" s="26">
        <v>1</v>
      </c>
      <c r="T195" s="26"/>
      <c r="U195" s="26"/>
      <c r="V195" s="226">
        <f t="shared" si="17"/>
        <v>87</v>
      </c>
      <c r="W195" s="26">
        <v>52</v>
      </c>
      <c r="X195" s="227">
        <v>13.83</v>
      </c>
      <c r="Y195" s="221">
        <f t="shared" si="24"/>
        <v>38.17</v>
      </c>
      <c r="Z195" s="222">
        <f t="shared" si="18"/>
        <v>238.17000000000002</v>
      </c>
      <c r="AA195" s="223">
        <f t="shared" si="19"/>
        <v>180</v>
      </c>
      <c r="AB195" s="49" t="str">
        <f t="shared" si="20"/>
        <v xml:space="preserve"> </v>
      </c>
      <c r="AC195" s="49" t="str">
        <f t="shared" si="21"/>
        <v xml:space="preserve"> </v>
      </c>
    </row>
    <row r="196" spans="1:29" ht="15" x14ac:dyDescent="0.25">
      <c r="A196" s="224" t="s">
        <v>252</v>
      </c>
      <c r="B196" s="224" t="s">
        <v>232</v>
      </c>
      <c r="C196" s="26">
        <v>5</v>
      </c>
      <c r="D196" s="26">
        <v>6</v>
      </c>
      <c r="E196" s="26">
        <v>1</v>
      </c>
      <c r="F196" s="26">
        <v>2</v>
      </c>
      <c r="G196" s="26">
        <v>1</v>
      </c>
      <c r="H196" s="26"/>
      <c r="I196" s="26"/>
      <c r="J196" s="225">
        <f t="shared" si="16"/>
        <v>132</v>
      </c>
      <c r="K196" s="26">
        <v>3</v>
      </c>
      <c r="L196" s="26">
        <v>2</v>
      </c>
      <c r="M196" s="26">
        <v>4</v>
      </c>
      <c r="N196" s="26">
        <v>1</v>
      </c>
      <c r="O196" s="26"/>
      <c r="P196" s="26">
        <v>1</v>
      </c>
      <c r="Q196" s="26">
        <v>2</v>
      </c>
      <c r="R196" s="26">
        <v>2</v>
      </c>
      <c r="S196" s="26"/>
      <c r="T196" s="26"/>
      <c r="U196" s="26"/>
      <c r="V196" s="226">
        <f t="shared" si="17"/>
        <v>106</v>
      </c>
      <c r="W196" s="26">
        <v>22</v>
      </c>
      <c r="X196" s="227">
        <v>29.36</v>
      </c>
      <c r="Y196" s="221">
        <v>0</v>
      </c>
      <c r="Z196" s="230">
        <f t="shared" si="18"/>
        <v>238</v>
      </c>
      <c r="AA196" s="223">
        <f t="shared" si="19"/>
        <v>181</v>
      </c>
      <c r="AB196" s="49" t="str">
        <f t="shared" si="20"/>
        <v>II.</v>
      </c>
      <c r="AC196" s="49" t="str">
        <f t="shared" si="21"/>
        <v xml:space="preserve"> </v>
      </c>
    </row>
    <row r="197" spans="1:29" ht="15" x14ac:dyDescent="0.25">
      <c r="A197" s="224" t="s">
        <v>82</v>
      </c>
      <c r="B197" s="224" t="s">
        <v>60</v>
      </c>
      <c r="C197" s="26">
        <v>5</v>
      </c>
      <c r="D197" s="26">
        <v>4</v>
      </c>
      <c r="E197" s="26">
        <v>4</v>
      </c>
      <c r="F197" s="26">
        <v>2</v>
      </c>
      <c r="G197" s="26"/>
      <c r="H197" s="26"/>
      <c r="I197" s="26"/>
      <c r="J197" s="225">
        <f t="shared" si="16"/>
        <v>132</v>
      </c>
      <c r="K197" s="26">
        <v>1</v>
      </c>
      <c r="L197" s="26">
        <v>2</v>
      </c>
      <c r="M197" s="26">
        <v>1</v>
      </c>
      <c r="N197" s="26">
        <v>2</v>
      </c>
      <c r="O197" s="26">
        <v>2</v>
      </c>
      <c r="P197" s="26">
        <v>2</v>
      </c>
      <c r="Q197" s="26"/>
      <c r="R197" s="26">
        <v>1</v>
      </c>
      <c r="S197" s="26">
        <v>1</v>
      </c>
      <c r="T197" s="26"/>
      <c r="U197" s="26">
        <v>3</v>
      </c>
      <c r="V197" s="226">
        <f t="shared" si="17"/>
        <v>77</v>
      </c>
      <c r="W197" s="26">
        <v>52</v>
      </c>
      <c r="X197" s="227">
        <v>24.4</v>
      </c>
      <c r="Y197" s="221">
        <f t="shared" ref="Y197:Y214" si="25">SUM(W197-X197)</f>
        <v>27.6</v>
      </c>
      <c r="Z197" s="222">
        <f t="shared" si="18"/>
        <v>236.6</v>
      </c>
      <c r="AA197" s="223">
        <f t="shared" si="19"/>
        <v>182</v>
      </c>
      <c r="AB197" s="49" t="str">
        <f t="shared" si="20"/>
        <v>II.</v>
      </c>
      <c r="AC197" s="49" t="str">
        <f t="shared" si="21"/>
        <v xml:space="preserve"> </v>
      </c>
    </row>
    <row r="198" spans="1:29" ht="15" x14ac:dyDescent="0.25">
      <c r="A198" s="224" t="s">
        <v>246</v>
      </c>
      <c r="B198" s="224" t="s">
        <v>232</v>
      </c>
      <c r="C198" s="26">
        <v>6</v>
      </c>
      <c r="D198" s="26">
        <v>5</v>
      </c>
      <c r="E198" s="26">
        <v>2</v>
      </c>
      <c r="F198" s="26">
        <v>1</v>
      </c>
      <c r="G198" s="26"/>
      <c r="H198" s="26"/>
      <c r="I198" s="26">
        <v>1</v>
      </c>
      <c r="J198" s="225">
        <f t="shared" si="16"/>
        <v>128</v>
      </c>
      <c r="K198" s="26">
        <v>2</v>
      </c>
      <c r="L198" s="26"/>
      <c r="M198" s="26">
        <v>1</v>
      </c>
      <c r="N198" s="26">
        <v>1</v>
      </c>
      <c r="O198" s="26">
        <v>4</v>
      </c>
      <c r="P198" s="26">
        <v>2</v>
      </c>
      <c r="Q198" s="26">
        <v>1</v>
      </c>
      <c r="R198" s="26">
        <v>1</v>
      </c>
      <c r="S198" s="26">
        <v>2</v>
      </c>
      <c r="T198" s="26">
        <v>1</v>
      </c>
      <c r="U198" s="26"/>
      <c r="V198" s="226">
        <f t="shared" si="17"/>
        <v>81</v>
      </c>
      <c r="W198" s="26">
        <v>44</v>
      </c>
      <c r="X198" s="227">
        <v>16.61</v>
      </c>
      <c r="Y198" s="221">
        <f t="shared" si="25"/>
        <v>27.39</v>
      </c>
      <c r="Z198" s="222">
        <f t="shared" si="18"/>
        <v>236.39</v>
      </c>
      <c r="AA198" s="223">
        <f t="shared" si="19"/>
        <v>183</v>
      </c>
      <c r="AB198" s="49" t="str">
        <f t="shared" si="20"/>
        <v>III.</v>
      </c>
      <c r="AC198" s="49" t="str">
        <f t="shared" si="21"/>
        <v xml:space="preserve"> </v>
      </c>
    </row>
    <row r="199" spans="1:29" ht="15" x14ac:dyDescent="0.25">
      <c r="A199" s="217" t="s">
        <v>83</v>
      </c>
      <c r="B199" s="217" t="s">
        <v>60</v>
      </c>
      <c r="C199" s="76">
        <v>3</v>
      </c>
      <c r="D199" s="76">
        <v>3</v>
      </c>
      <c r="E199" s="76">
        <v>4</v>
      </c>
      <c r="F199" s="76">
        <v>4</v>
      </c>
      <c r="G199" s="76"/>
      <c r="H199" s="76"/>
      <c r="I199" s="76">
        <v>1</v>
      </c>
      <c r="J199" s="218">
        <f t="shared" si="16"/>
        <v>117</v>
      </c>
      <c r="K199" s="76"/>
      <c r="L199" s="76">
        <v>5</v>
      </c>
      <c r="M199" s="76">
        <v>3</v>
      </c>
      <c r="N199" s="76">
        <v>2</v>
      </c>
      <c r="O199" s="76">
        <v>2</v>
      </c>
      <c r="P199" s="76">
        <v>1</v>
      </c>
      <c r="Q199" s="76">
        <v>1</v>
      </c>
      <c r="R199" s="76"/>
      <c r="S199" s="76"/>
      <c r="T199" s="76"/>
      <c r="U199" s="76">
        <v>1</v>
      </c>
      <c r="V199" s="219">
        <f t="shared" si="17"/>
        <v>104</v>
      </c>
      <c r="W199" s="76">
        <v>43</v>
      </c>
      <c r="X199" s="220">
        <v>31.45</v>
      </c>
      <c r="Y199" s="221">
        <f t="shared" si="25"/>
        <v>11.55</v>
      </c>
      <c r="Z199" s="222">
        <f t="shared" si="18"/>
        <v>232.55</v>
      </c>
      <c r="AA199" s="223">
        <f t="shared" si="19"/>
        <v>184</v>
      </c>
      <c r="AB199" s="49" t="str">
        <f t="shared" si="20"/>
        <v xml:space="preserve"> </v>
      </c>
      <c r="AC199" s="49" t="str">
        <f t="shared" si="21"/>
        <v xml:space="preserve"> </v>
      </c>
    </row>
    <row r="200" spans="1:29" ht="15" x14ac:dyDescent="0.25">
      <c r="A200" s="224" t="s">
        <v>345</v>
      </c>
      <c r="B200" s="224" t="s">
        <v>326</v>
      </c>
      <c r="C200" s="26">
        <v>3</v>
      </c>
      <c r="D200" s="26">
        <v>7</v>
      </c>
      <c r="E200" s="26">
        <v>5</v>
      </c>
      <c r="F200" s="26"/>
      <c r="G200" s="26"/>
      <c r="H200" s="26"/>
      <c r="I200" s="26"/>
      <c r="J200" s="233">
        <f t="shared" si="16"/>
        <v>133</v>
      </c>
      <c r="K200" s="26"/>
      <c r="L200" s="26">
        <v>2</v>
      </c>
      <c r="M200" s="26">
        <v>4</v>
      </c>
      <c r="N200" s="26">
        <v>2</v>
      </c>
      <c r="O200" s="26">
        <v>2</v>
      </c>
      <c r="P200" s="26">
        <v>3</v>
      </c>
      <c r="Q200" s="26">
        <v>2</v>
      </c>
      <c r="R200" s="26"/>
      <c r="S200" s="26"/>
      <c r="T200" s="26"/>
      <c r="U200" s="26"/>
      <c r="V200" s="234">
        <f t="shared" si="17"/>
        <v>99</v>
      </c>
      <c r="W200" s="26">
        <v>22</v>
      </c>
      <c r="X200" s="227">
        <v>22</v>
      </c>
      <c r="Y200" s="235">
        <f t="shared" si="25"/>
        <v>0</v>
      </c>
      <c r="Z200" s="239">
        <f t="shared" si="18"/>
        <v>232</v>
      </c>
      <c r="AA200" s="237">
        <f t="shared" si="19"/>
        <v>185</v>
      </c>
      <c r="AB200" s="49" t="str">
        <f t="shared" si="20"/>
        <v>II.</v>
      </c>
      <c r="AC200" s="49" t="str">
        <f t="shared" si="21"/>
        <v xml:space="preserve"> </v>
      </c>
    </row>
    <row r="201" spans="1:29" ht="15" x14ac:dyDescent="0.25">
      <c r="A201" s="232" t="s">
        <v>206</v>
      </c>
      <c r="B201" s="232" t="s">
        <v>195</v>
      </c>
      <c r="C201" s="26">
        <v>2</v>
      </c>
      <c r="D201" s="26">
        <v>4</v>
      </c>
      <c r="E201" s="26">
        <v>3</v>
      </c>
      <c r="F201" s="26">
        <v>1</v>
      </c>
      <c r="G201" s="26"/>
      <c r="H201" s="26"/>
      <c r="I201" s="26">
        <v>5</v>
      </c>
      <c r="J201" s="225">
        <f t="shared" si="16"/>
        <v>87</v>
      </c>
      <c r="K201" s="26">
        <v>2</v>
      </c>
      <c r="L201" s="26">
        <v>1</v>
      </c>
      <c r="M201" s="26">
        <v>6</v>
      </c>
      <c r="N201" s="26">
        <v>4</v>
      </c>
      <c r="O201" s="26">
        <v>1</v>
      </c>
      <c r="P201" s="26"/>
      <c r="Q201" s="26">
        <v>1</v>
      </c>
      <c r="R201" s="26"/>
      <c r="S201" s="26"/>
      <c r="T201" s="26"/>
      <c r="U201" s="26"/>
      <c r="V201" s="226">
        <f t="shared" si="17"/>
        <v>115</v>
      </c>
      <c r="W201" s="26">
        <v>44</v>
      </c>
      <c r="X201" s="227">
        <v>15.68</v>
      </c>
      <c r="Y201" s="221">
        <f t="shared" si="25"/>
        <v>28.32</v>
      </c>
      <c r="Z201" s="222">
        <f t="shared" si="18"/>
        <v>230.32</v>
      </c>
      <c r="AA201" s="223">
        <f t="shared" si="19"/>
        <v>186</v>
      </c>
      <c r="AB201" s="49" t="str">
        <f t="shared" si="20"/>
        <v xml:space="preserve"> </v>
      </c>
      <c r="AC201" s="49" t="str">
        <f t="shared" si="21"/>
        <v xml:space="preserve"> </v>
      </c>
    </row>
    <row r="202" spans="1:29" ht="15" x14ac:dyDescent="0.25">
      <c r="A202" s="49" t="s">
        <v>179</v>
      </c>
      <c r="B202" s="49" t="s">
        <v>121</v>
      </c>
      <c r="C202" s="26">
        <v>7</v>
      </c>
      <c r="D202" s="26">
        <v>6</v>
      </c>
      <c r="E202" s="26">
        <v>1</v>
      </c>
      <c r="F202" s="26">
        <v>1</v>
      </c>
      <c r="G202" s="26"/>
      <c r="H202" s="26"/>
      <c r="I202" s="26"/>
      <c r="J202" s="225">
        <f t="shared" si="16"/>
        <v>139</v>
      </c>
      <c r="K202" s="26"/>
      <c r="L202" s="26">
        <v>1</v>
      </c>
      <c r="M202" s="26">
        <v>2</v>
      </c>
      <c r="N202" s="26">
        <v>1</v>
      </c>
      <c r="O202" s="26">
        <v>2</v>
      </c>
      <c r="P202" s="26">
        <v>3</v>
      </c>
      <c r="Q202" s="26">
        <v>2</v>
      </c>
      <c r="R202" s="26">
        <v>4</v>
      </c>
      <c r="S202" s="26"/>
      <c r="T202" s="26"/>
      <c r="U202" s="26"/>
      <c r="V202" s="226">
        <f t="shared" si="17"/>
        <v>79</v>
      </c>
      <c r="W202" s="26">
        <v>38</v>
      </c>
      <c r="X202" s="227">
        <v>28.04</v>
      </c>
      <c r="Y202" s="221">
        <f t="shared" si="25"/>
        <v>9.9600000000000009</v>
      </c>
      <c r="Z202" s="222">
        <f t="shared" si="18"/>
        <v>227.96</v>
      </c>
      <c r="AA202" s="223">
        <f t="shared" si="19"/>
        <v>187</v>
      </c>
      <c r="AB202" s="49" t="str">
        <f t="shared" si="20"/>
        <v>II.</v>
      </c>
      <c r="AC202" s="49" t="str">
        <f t="shared" si="21"/>
        <v xml:space="preserve"> </v>
      </c>
    </row>
    <row r="203" spans="1:29" ht="15" x14ac:dyDescent="0.25">
      <c r="A203" s="232" t="s">
        <v>218</v>
      </c>
      <c r="B203" s="255" t="s">
        <v>126</v>
      </c>
      <c r="C203" s="26">
        <v>3</v>
      </c>
      <c r="D203" s="26">
        <v>4</v>
      </c>
      <c r="E203" s="26">
        <v>1</v>
      </c>
      <c r="F203" s="26">
        <v>5</v>
      </c>
      <c r="G203" s="26">
        <v>1</v>
      </c>
      <c r="H203" s="26"/>
      <c r="I203" s="26">
        <v>1</v>
      </c>
      <c r="J203" s="225">
        <f t="shared" si="16"/>
        <v>115</v>
      </c>
      <c r="K203" s="26"/>
      <c r="L203" s="26">
        <v>4</v>
      </c>
      <c r="M203" s="26">
        <v>2</v>
      </c>
      <c r="N203" s="26"/>
      <c r="O203" s="26">
        <v>4</v>
      </c>
      <c r="P203" s="26">
        <v>4</v>
      </c>
      <c r="Q203" s="26"/>
      <c r="R203" s="26"/>
      <c r="S203" s="26"/>
      <c r="T203" s="26"/>
      <c r="U203" s="26">
        <v>1</v>
      </c>
      <c r="V203" s="226">
        <f t="shared" si="17"/>
        <v>96</v>
      </c>
      <c r="W203" s="26">
        <v>47</v>
      </c>
      <c r="X203" s="227">
        <v>30.11</v>
      </c>
      <c r="Y203" s="221">
        <f t="shared" si="25"/>
        <v>16.89</v>
      </c>
      <c r="Z203" s="222">
        <f t="shared" si="18"/>
        <v>227.89</v>
      </c>
      <c r="AA203" s="223">
        <f t="shared" si="19"/>
        <v>188</v>
      </c>
      <c r="AB203" s="49" t="str">
        <f t="shared" si="20"/>
        <v xml:space="preserve"> </v>
      </c>
      <c r="AC203" s="49" t="str">
        <f t="shared" si="21"/>
        <v xml:space="preserve"> </v>
      </c>
    </row>
    <row r="204" spans="1:29" ht="15" x14ac:dyDescent="0.25">
      <c r="A204" s="232" t="s">
        <v>180</v>
      </c>
      <c r="B204" s="232" t="s">
        <v>140</v>
      </c>
      <c r="C204" s="26">
        <v>2</v>
      </c>
      <c r="D204" s="26">
        <v>6</v>
      </c>
      <c r="E204" s="26">
        <v>4</v>
      </c>
      <c r="F204" s="26">
        <v>1</v>
      </c>
      <c r="G204" s="26">
        <v>1</v>
      </c>
      <c r="H204" s="26"/>
      <c r="I204" s="26">
        <v>1</v>
      </c>
      <c r="J204" s="225">
        <f t="shared" si="16"/>
        <v>119</v>
      </c>
      <c r="K204" s="26">
        <v>1</v>
      </c>
      <c r="L204" s="26">
        <v>4</v>
      </c>
      <c r="M204" s="26"/>
      <c r="N204" s="26">
        <v>2</v>
      </c>
      <c r="O204" s="26">
        <v>2</v>
      </c>
      <c r="P204" s="26">
        <v>3</v>
      </c>
      <c r="Q204" s="26">
        <v>1</v>
      </c>
      <c r="R204" s="26"/>
      <c r="S204" s="26">
        <v>2</v>
      </c>
      <c r="T204" s="26"/>
      <c r="U204" s="26"/>
      <c r="V204" s="226">
        <f t="shared" si="17"/>
        <v>95</v>
      </c>
      <c r="W204" s="26">
        <v>33</v>
      </c>
      <c r="X204" s="231">
        <v>21.1</v>
      </c>
      <c r="Y204" s="221">
        <f t="shared" si="25"/>
        <v>11.899999999999999</v>
      </c>
      <c r="Z204" s="222">
        <f t="shared" si="18"/>
        <v>225.9</v>
      </c>
      <c r="AA204" s="223">
        <f t="shared" si="19"/>
        <v>189</v>
      </c>
      <c r="AB204" s="49" t="str">
        <f t="shared" si="20"/>
        <v xml:space="preserve"> </v>
      </c>
      <c r="AC204" s="49" t="str">
        <f t="shared" si="21"/>
        <v xml:space="preserve"> </v>
      </c>
    </row>
    <row r="205" spans="1:29" ht="15" x14ac:dyDescent="0.25">
      <c r="A205" s="224" t="s">
        <v>303</v>
      </c>
      <c r="B205" s="224" t="s">
        <v>293</v>
      </c>
      <c r="C205" s="26">
        <v>4</v>
      </c>
      <c r="D205" s="26">
        <v>5</v>
      </c>
      <c r="E205" s="26">
        <v>2</v>
      </c>
      <c r="F205" s="26">
        <v>3</v>
      </c>
      <c r="G205" s="26"/>
      <c r="H205" s="26"/>
      <c r="I205" s="26">
        <v>1</v>
      </c>
      <c r="J205" s="225">
        <f t="shared" si="16"/>
        <v>122</v>
      </c>
      <c r="K205" s="26">
        <v>2</v>
      </c>
      <c r="L205" s="26">
        <v>2</v>
      </c>
      <c r="M205" s="26">
        <v>1</v>
      </c>
      <c r="N205" s="26">
        <v>3</v>
      </c>
      <c r="O205" s="26">
        <v>3</v>
      </c>
      <c r="P205" s="26">
        <v>1</v>
      </c>
      <c r="Q205" s="26"/>
      <c r="R205" s="26">
        <v>1</v>
      </c>
      <c r="S205" s="26"/>
      <c r="T205" s="26">
        <v>1</v>
      </c>
      <c r="U205" s="26">
        <v>1</v>
      </c>
      <c r="V205" s="226">
        <f t="shared" si="17"/>
        <v>94</v>
      </c>
      <c r="W205" s="26">
        <f>8+5+5+2+2</f>
        <v>22</v>
      </c>
      <c r="X205" s="227">
        <v>13.35</v>
      </c>
      <c r="Y205" s="221">
        <f t="shared" si="25"/>
        <v>8.65</v>
      </c>
      <c r="Z205" s="222">
        <f t="shared" si="18"/>
        <v>224.65</v>
      </c>
      <c r="AA205" s="223">
        <f t="shared" si="19"/>
        <v>190</v>
      </c>
      <c r="AB205" s="49" t="str">
        <f t="shared" si="20"/>
        <v xml:space="preserve"> </v>
      </c>
      <c r="AC205" s="49" t="str">
        <f t="shared" si="21"/>
        <v xml:space="preserve"> </v>
      </c>
    </row>
    <row r="206" spans="1:29" ht="15" x14ac:dyDescent="0.25">
      <c r="A206" s="224" t="s">
        <v>304</v>
      </c>
      <c r="B206" s="224" t="s">
        <v>280</v>
      </c>
      <c r="C206" s="26">
        <v>6</v>
      </c>
      <c r="D206" s="26">
        <v>3</v>
      </c>
      <c r="E206" s="26">
        <v>4</v>
      </c>
      <c r="F206" s="26">
        <v>2</v>
      </c>
      <c r="G206" s="26"/>
      <c r="H206" s="26"/>
      <c r="I206" s="26"/>
      <c r="J206" s="225">
        <f t="shared" si="16"/>
        <v>133</v>
      </c>
      <c r="K206" s="26"/>
      <c r="L206" s="26">
        <v>2</v>
      </c>
      <c r="M206" s="26"/>
      <c r="N206" s="26">
        <v>2</v>
      </c>
      <c r="O206" s="26">
        <v>2</v>
      </c>
      <c r="P206" s="26">
        <v>1</v>
      </c>
      <c r="Q206" s="26">
        <v>2</v>
      </c>
      <c r="R206" s="26">
        <v>1</v>
      </c>
      <c r="S206" s="26">
        <v>1</v>
      </c>
      <c r="T206" s="26">
        <v>1</v>
      </c>
      <c r="U206" s="26">
        <v>3</v>
      </c>
      <c r="V206" s="226">
        <f t="shared" si="17"/>
        <v>63</v>
      </c>
      <c r="W206" s="26">
        <f>8+8+7+5+5+5+4+3</f>
        <v>45</v>
      </c>
      <c r="X206" s="227">
        <v>17.57</v>
      </c>
      <c r="Y206" s="221">
        <f t="shared" si="25"/>
        <v>27.43</v>
      </c>
      <c r="Z206" s="222">
        <f t="shared" si="18"/>
        <v>223.43</v>
      </c>
      <c r="AA206" s="223">
        <f t="shared" si="19"/>
        <v>191</v>
      </c>
      <c r="AB206" s="49" t="str">
        <f t="shared" si="20"/>
        <v>II.</v>
      </c>
      <c r="AC206" s="49" t="str">
        <f t="shared" si="21"/>
        <v xml:space="preserve"> </v>
      </c>
    </row>
    <row r="207" spans="1:29" ht="15" x14ac:dyDescent="0.25">
      <c r="A207" s="217" t="s">
        <v>84</v>
      </c>
      <c r="B207" s="217" t="s">
        <v>52</v>
      </c>
      <c r="C207" s="76">
        <v>2</v>
      </c>
      <c r="D207" s="76">
        <v>5</v>
      </c>
      <c r="E207" s="76">
        <v>2</v>
      </c>
      <c r="F207" s="76">
        <v>3</v>
      </c>
      <c r="G207" s="76">
        <v>2</v>
      </c>
      <c r="H207" s="76"/>
      <c r="I207" s="76">
        <v>1</v>
      </c>
      <c r="J207" s="218">
        <f t="shared" si="16"/>
        <v>114</v>
      </c>
      <c r="K207" s="76"/>
      <c r="L207" s="76">
        <v>4</v>
      </c>
      <c r="M207" s="76">
        <v>2</v>
      </c>
      <c r="N207" s="76">
        <v>1</v>
      </c>
      <c r="O207" s="76">
        <v>3</v>
      </c>
      <c r="P207" s="76"/>
      <c r="Q207" s="76"/>
      <c r="R207" s="76">
        <v>1</v>
      </c>
      <c r="S207" s="76"/>
      <c r="T207" s="76"/>
      <c r="U207" s="76">
        <v>4</v>
      </c>
      <c r="V207" s="219">
        <f t="shared" si="17"/>
        <v>80</v>
      </c>
      <c r="W207" s="76">
        <v>42</v>
      </c>
      <c r="X207" s="220">
        <v>14.98</v>
      </c>
      <c r="Y207" s="221">
        <f t="shared" si="25"/>
        <v>27.02</v>
      </c>
      <c r="Z207" s="222">
        <f t="shared" si="18"/>
        <v>221.02</v>
      </c>
      <c r="AA207" s="223">
        <f t="shared" si="19"/>
        <v>192</v>
      </c>
      <c r="AB207" s="49" t="str">
        <f t="shared" si="20"/>
        <v xml:space="preserve"> </v>
      </c>
      <c r="AC207" s="49" t="str">
        <f t="shared" si="21"/>
        <v xml:space="preserve"> </v>
      </c>
    </row>
    <row r="208" spans="1:29" ht="15" x14ac:dyDescent="0.25">
      <c r="A208" s="224" t="s">
        <v>305</v>
      </c>
      <c r="B208" s="224" t="s">
        <v>278</v>
      </c>
      <c r="C208" s="26">
        <v>2</v>
      </c>
      <c r="D208" s="26">
        <v>5</v>
      </c>
      <c r="E208" s="26">
        <v>4</v>
      </c>
      <c r="F208" s="26">
        <v>4</v>
      </c>
      <c r="G208" s="26"/>
      <c r="H208" s="26"/>
      <c r="I208" s="26"/>
      <c r="J208" s="225">
        <f t="shared" ref="J208:J219" si="26">IF(SUM(C208:I208)=0,0,IF(SUM(C208:I208)&lt;15,"CHYBÍ",IF(SUM(C208:I208)&gt;15,"MOC",IF(SUM(C208:I208)=15,SUM(C208*10+D208*9+E208*8+F208*7+G208*6+H208*5)))))</f>
        <v>125</v>
      </c>
      <c r="K208" s="26"/>
      <c r="L208" s="26">
        <v>1</v>
      </c>
      <c r="M208" s="26">
        <v>3</v>
      </c>
      <c r="N208" s="26">
        <v>1</v>
      </c>
      <c r="O208" s="26">
        <v>2</v>
      </c>
      <c r="P208" s="26">
        <v>1</v>
      </c>
      <c r="Q208" s="26">
        <v>2</v>
      </c>
      <c r="R208" s="26">
        <v>2</v>
      </c>
      <c r="S208" s="26">
        <v>1</v>
      </c>
      <c r="T208" s="26"/>
      <c r="U208" s="26">
        <v>2</v>
      </c>
      <c r="V208" s="226">
        <f t="shared" ref="V208:V219" si="27">IF(SUM(K208:U208)=0,0,IF(SUM(K208:U208)&lt;15,"CHYBÍ",IF(SUM(K208:U208)=15,SUM(K208*10+L208*9+M208*8+N208*7+O208*6+P208*5+Q208*4+R208*3+S208*2+T208*1,IF(SUM(K208:U208)&gt;15,"MOC")))))</f>
        <v>73</v>
      </c>
      <c r="W208" s="26">
        <f>9+8+7+6+4+4+2</f>
        <v>40</v>
      </c>
      <c r="X208" s="227">
        <v>17.309999999999999</v>
      </c>
      <c r="Y208" s="221">
        <f t="shared" si="25"/>
        <v>22.69</v>
      </c>
      <c r="Z208" s="222">
        <f t="shared" ref="Z208:Z219" si="28">SUM(J208+V208+Y208)</f>
        <v>220.69</v>
      </c>
      <c r="AA208" s="223">
        <f t="shared" ref="AA208:AA219" si="29">RANK(Z208,$Z$16:$Z$219)</f>
        <v>193</v>
      </c>
      <c r="AB208" s="49" t="str">
        <f t="shared" ref="AB208:AB219" si="30">IF(AND(J208&gt;=146,J208&lt;=150),"M",IF(AND(J208&gt;=140,J208&lt;=145),"I.",IF(AND(J208&gt;=130,J208&lt;=139),"II.",IF(AND(J208&gt;=125,J208&lt;=133),"III."," "))))</f>
        <v>III.</v>
      </c>
      <c r="AC208" s="49" t="str">
        <f t="shared" ref="AC208:AC219" si="31">IF(AND(V208&gt;=137,V208&lt;=150),"M",IF(AND(V208&gt;=131,V208&lt;=136),"I.",IF(AND(V208&gt;=125,V208&lt;=130),"II.",IF(AND(V208&gt;=116,V208&lt;=124),"III."," "))))</f>
        <v xml:space="preserve"> </v>
      </c>
    </row>
    <row r="209" spans="1:29" ht="15" x14ac:dyDescent="0.25">
      <c r="A209" s="232" t="s">
        <v>212</v>
      </c>
      <c r="B209" s="232" t="s">
        <v>195</v>
      </c>
      <c r="C209" s="26">
        <v>2</v>
      </c>
      <c r="D209" s="26">
        <v>6</v>
      </c>
      <c r="E209" s="26">
        <v>7</v>
      </c>
      <c r="F209" s="26"/>
      <c r="G209" s="26"/>
      <c r="H209" s="26"/>
      <c r="I209" s="26"/>
      <c r="J209" s="225">
        <f t="shared" si="26"/>
        <v>130</v>
      </c>
      <c r="K209" s="26">
        <v>1</v>
      </c>
      <c r="L209" s="26">
        <v>2</v>
      </c>
      <c r="M209" s="26">
        <v>1</v>
      </c>
      <c r="N209" s="26"/>
      <c r="O209" s="26">
        <v>1</v>
      </c>
      <c r="P209" s="26"/>
      <c r="Q209" s="26">
        <v>3</v>
      </c>
      <c r="R209" s="26">
        <v>2</v>
      </c>
      <c r="S209" s="26"/>
      <c r="T209" s="26"/>
      <c r="U209" s="26">
        <v>5</v>
      </c>
      <c r="V209" s="226">
        <f t="shared" si="27"/>
        <v>60</v>
      </c>
      <c r="W209" s="26">
        <v>37</v>
      </c>
      <c r="X209" s="227">
        <v>12.76</v>
      </c>
      <c r="Y209" s="221">
        <f t="shared" si="25"/>
        <v>24.240000000000002</v>
      </c>
      <c r="Z209" s="222">
        <f t="shared" si="28"/>
        <v>214.24</v>
      </c>
      <c r="AA209" s="223">
        <f t="shared" si="29"/>
        <v>194</v>
      </c>
      <c r="AB209" s="49" t="str">
        <f t="shared" si="30"/>
        <v>II.</v>
      </c>
      <c r="AC209" s="49" t="str">
        <f t="shared" si="31"/>
        <v xml:space="preserve"> </v>
      </c>
    </row>
    <row r="210" spans="1:29" ht="15" x14ac:dyDescent="0.25">
      <c r="A210" s="224" t="s">
        <v>372</v>
      </c>
      <c r="B210" s="224" t="s">
        <v>363</v>
      </c>
      <c r="C210" s="26">
        <v>1</v>
      </c>
      <c r="D210" s="26">
        <v>4</v>
      </c>
      <c r="E210" s="26">
        <v>4</v>
      </c>
      <c r="F210" s="26">
        <v>5</v>
      </c>
      <c r="G210" s="26"/>
      <c r="H210" s="26"/>
      <c r="I210" s="26">
        <v>1</v>
      </c>
      <c r="J210" s="225">
        <f t="shared" si="26"/>
        <v>113</v>
      </c>
      <c r="K210" s="26"/>
      <c r="L210" s="26">
        <v>2</v>
      </c>
      <c r="M210" s="26">
        <v>1</v>
      </c>
      <c r="N210" s="26"/>
      <c r="O210" s="26">
        <v>2</v>
      </c>
      <c r="P210" s="26">
        <v>1</v>
      </c>
      <c r="Q210" s="26">
        <v>2</v>
      </c>
      <c r="R210" s="26">
        <v>3</v>
      </c>
      <c r="S210" s="26"/>
      <c r="T210" s="26">
        <v>3</v>
      </c>
      <c r="U210" s="26">
        <v>1</v>
      </c>
      <c r="V210" s="226">
        <f t="shared" si="27"/>
        <v>63</v>
      </c>
      <c r="W210" s="26">
        <v>48</v>
      </c>
      <c r="X210" s="227">
        <v>24.38</v>
      </c>
      <c r="Y210" s="221">
        <f t="shared" si="25"/>
        <v>23.62</v>
      </c>
      <c r="Z210" s="222">
        <f t="shared" si="28"/>
        <v>199.62</v>
      </c>
      <c r="AA210" s="223">
        <f t="shared" si="29"/>
        <v>195</v>
      </c>
      <c r="AB210" s="49" t="str">
        <f t="shared" si="30"/>
        <v xml:space="preserve"> </v>
      </c>
      <c r="AC210" s="49" t="str">
        <f t="shared" si="31"/>
        <v xml:space="preserve"> </v>
      </c>
    </row>
    <row r="211" spans="1:29" ht="15" x14ac:dyDescent="0.25">
      <c r="A211" s="232" t="s">
        <v>181</v>
      </c>
      <c r="B211" s="232" t="s">
        <v>121</v>
      </c>
      <c r="C211" s="26">
        <v>1</v>
      </c>
      <c r="D211" s="26">
        <v>1</v>
      </c>
      <c r="E211" s="26">
        <v>5</v>
      </c>
      <c r="F211" s="26">
        <v>3</v>
      </c>
      <c r="G211" s="26">
        <v>1</v>
      </c>
      <c r="H211" s="26">
        <v>1</v>
      </c>
      <c r="I211" s="26">
        <v>3</v>
      </c>
      <c r="J211" s="225">
        <f t="shared" si="26"/>
        <v>91</v>
      </c>
      <c r="K211" s="26">
        <v>1</v>
      </c>
      <c r="L211" s="26">
        <v>2</v>
      </c>
      <c r="M211" s="26">
        <v>1</v>
      </c>
      <c r="N211" s="26">
        <v>1</v>
      </c>
      <c r="O211" s="26">
        <v>3</v>
      </c>
      <c r="P211" s="26">
        <v>3</v>
      </c>
      <c r="Q211" s="26"/>
      <c r="R211" s="26"/>
      <c r="S211" s="26">
        <v>1</v>
      </c>
      <c r="T211" s="26">
        <v>1</v>
      </c>
      <c r="U211" s="26">
        <v>2</v>
      </c>
      <c r="V211" s="226">
        <f t="shared" si="27"/>
        <v>79</v>
      </c>
      <c r="W211" s="26">
        <v>39</v>
      </c>
      <c r="X211" s="227">
        <v>18.21</v>
      </c>
      <c r="Y211" s="221">
        <f t="shared" si="25"/>
        <v>20.79</v>
      </c>
      <c r="Z211" s="222">
        <f t="shared" si="28"/>
        <v>190.79</v>
      </c>
      <c r="AA211" s="223">
        <f t="shared" si="29"/>
        <v>196</v>
      </c>
      <c r="AB211" s="49" t="str">
        <f t="shared" si="30"/>
        <v xml:space="preserve"> </v>
      </c>
      <c r="AC211" s="49" t="str">
        <f t="shared" si="31"/>
        <v xml:space="preserve"> </v>
      </c>
    </row>
    <row r="212" spans="1:29" ht="15" x14ac:dyDescent="0.25">
      <c r="A212" s="224" t="s">
        <v>346</v>
      </c>
      <c r="B212" s="241" t="s">
        <v>126</v>
      </c>
      <c r="C212" s="26">
        <v>3</v>
      </c>
      <c r="D212" s="26"/>
      <c r="E212" s="26">
        <v>3</v>
      </c>
      <c r="F212" s="26">
        <v>4</v>
      </c>
      <c r="G212" s="26">
        <v>3</v>
      </c>
      <c r="H212" s="26">
        <v>1</v>
      </c>
      <c r="I212" s="26">
        <v>1</v>
      </c>
      <c r="J212" s="233">
        <f t="shared" si="26"/>
        <v>105</v>
      </c>
      <c r="K212" s="26">
        <v>1</v>
      </c>
      <c r="L212" s="26"/>
      <c r="M212" s="26">
        <v>2</v>
      </c>
      <c r="N212" s="26"/>
      <c r="O212" s="26">
        <v>1</v>
      </c>
      <c r="P212" s="26">
        <v>1</v>
      </c>
      <c r="Q212" s="26">
        <v>3</v>
      </c>
      <c r="R212" s="26">
        <v>1</v>
      </c>
      <c r="S212" s="26">
        <v>1</v>
      </c>
      <c r="T212" s="26">
        <v>3</v>
      </c>
      <c r="U212" s="26">
        <v>2</v>
      </c>
      <c r="V212" s="234">
        <f t="shared" si="27"/>
        <v>57</v>
      </c>
      <c r="W212" s="26">
        <v>41</v>
      </c>
      <c r="X212" s="227">
        <v>20.350000000000001</v>
      </c>
      <c r="Y212" s="235">
        <f t="shared" si="25"/>
        <v>20.65</v>
      </c>
      <c r="Z212" s="236">
        <f t="shared" si="28"/>
        <v>182.65</v>
      </c>
      <c r="AA212" s="237">
        <f t="shared" si="29"/>
        <v>197</v>
      </c>
      <c r="AB212" s="49" t="str">
        <f t="shared" si="30"/>
        <v xml:space="preserve"> </v>
      </c>
      <c r="AC212" s="49" t="str">
        <f t="shared" si="31"/>
        <v xml:space="preserve"> </v>
      </c>
    </row>
    <row r="213" spans="1:29" ht="15" x14ac:dyDescent="0.25">
      <c r="A213" s="224" t="s">
        <v>397</v>
      </c>
      <c r="B213" s="254" t="s">
        <v>126</v>
      </c>
      <c r="C213" s="26"/>
      <c r="D213" s="26">
        <v>5</v>
      </c>
      <c r="E213" s="26">
        <v>2</v>
      </c>
      <c r="F213" s="26">
        <v>2</v>
      </c>
      <c r="G213" s="26">
        <v>3</v>
      </c>
      <c r="H213" s="26">
        <v>1</v>
      </c>
      <c r="I213" s="26">
        <v>2</v>
      </c>
      <c r="J213" s="225">
        <f t="shared" si="26"/>
        <v>98</v>
      </c>
      <c r="K213" s="26"/>
      <c r="L213" s="26"/>
      <c r="M213" s="26">
        <v>3</v>
      </c>
      <c r="N213" s="26">
        <v>2</v>
      </c>
      <c r="O213" s="26">
        <v>2</v>
      </c>
      <c r="P213" s="26">
        <v>3</v>
      </c>
      <c r="Q213" s="26">
        <v>2</v>
      </c>
      <c r="R213" s="26">
        <v>1</v>
      </c>
      <c r="S213" s="26">
        <v>1</v>
      </c>
      <c r="T213" s="26"/>
      <c r="U213" s="26">
        <v>1</v>
      </c>
      <c r="V213" s="226">
        <f t="shared" si="27"/>
        <v>78</v>
      </c>
      <c r="W213" s="26">
        <v>18</v>
      </c>
      <c r="X213" s="227">
        <v>12.15</v>
      </c>
      <c r="Y213" s="221">
        <f t="shared" si="25"/>
        <v>5.85</v>
      </c>
      <c r="Z213" s="222">
        <f t="shared" si="28"/>
        <v>181.85</v>
      </c>
      <c r="AA213" s="223">
        <f t="shared" si="29"/>
        <v>198</v>
      </c>
      <c r="AB213" s="49" t="str">
        <f t="shared" si="30"/>
        <v xml:space="preserve"> </v>
      </c>
      <c r="AC213" s="49" t="str">
        <f t="shared" si="31"/>
        <v xml:space="preserve"> </v>
      </c>
    </row>
    <row r="214" spans="1:29" ht="15" x14ac:dyDescent="0.25">
      <c r="A214" s="232" t="s">
        <v>182</v>
      </c>
      <c r="B214" s="232" t="s">
        <v>121</v>
      </c>
      <c r="C214" s="26"/>
      <c r="D214" s="26">
        <v>6</v>
      </c>
      <c r="E214" s="26">
        <v>7</v>
      </c>
      <c r="F214" s="26"/>
      <c r="G214" s="26">
        <v>1</v>
      </c>
      <c r="H214" s="26"/>
      <c r="I214" s="26">
        <v>1</v>
      </c>
      <c r="J214" s="225">
        <f t="shared" si="26"/>
        <v>116</v>
      </c>
      <c r="K214" s="26"/>
      <c r="L214" s="26"/>
      <c r="M214" s="26"/>
      <c r="N214" s="26">
        <v>1</v>
      </c>
      <c r="O214" s="26">
        <v>2</v>
      </c>
      <c r="P214" s="26"/>
      <c r="Q214" s="26">
        <v>1</v>
      </c>
      <c r="R214" s="26">
        <v>4</v>
      </c>
      <c r="S214" s="26">
        <v>1</v>
      </c>
      <c r="T214" s="26">
        <v>1</v>
      </c>
      <c r="U214" s="26">
        <v>5</v>
      </c>
      <c r="V214" s="226">
        <f t="shared" si="27"/>
        <v>38</v>
      </c>
      <c r="W214" s="26">
        <v>43</v>
      </c>
      <c r="X214" s="227">
        <v>19.190000000000001</v>
      </c>
      <c r="Y214" s="221">
        <f t="shared" si="25"/>
        <v>23.81</v>
      </c>
      <c r="Z214" s="222">
        <f t="shared" si="28"/>
        <v>177.81</v>
      </c>
      <c r="AA214" s="223">
        <f t="shared" si="29"/>
        <v>199</v>
      </c>
      <c r="AB214" s="49" t="str">
        <f t="shared" si="30"/>
        <v xml:space="preserve"> </v>
      </c>
      <c r="AC214" s="49" t="str">
        <f t="shared" si="31"/>
        <v xml:space="preserve"> </v>
      </c>
    </row>
    <row r="215" spans="1:29" ht="15" x14ac:dyDescent="0.25">
      <c r="A215" s="224" t="s">
        <v>306</v>
      </c>
      <c r="B215" s="255" t="s">
        <v>126</v>
      </c>
      <c r="C215" s="26"/>
      <c r="D215" s="26">
        <v>4</v>
      </c>
      <c r="E215" s="26">
        <v>2</v>
      </c>
      <c r="F215" s="26">
        <v>1</v>
      </c>
      <c r="G215" s="26">
        <v>4</v>
      </c>
      <c r="H215" s="26"/>
      <c r="I215" s="26">
        <v>4</v>
      </c>
      <c r="J215" s="225">
        <f t="shared" si="26"/>
        <v>83</v>
      </c>
      <c r="K215" s="26">
        <v>1</v>
      </c>
      <c r="L215" s="26">
        <v>3</v>
      </c>
      <c r="M215" s="26">
        <v>1</v>
      </c>
      <c r="N215" s="26">
        <v>1</v>
      </c>
      <c r="O215" s="26">
        <v>1</v>
      </c>
      <c r="P215" s="26">
        <v>1</v>
      </c>
      <c r="Q215" s="26">
        <v>2</v>
      </c>
      <c r="R215" s="26"/>
      <c r="S215" s="26">
        <v>1</v>
      </c>
      <c r="T215" s="26">
        <v>1</v>
      </c>
      <c r="U215" s="26">
        <v>3</v>
      </c>
      <c r="V215" s="226">
        <f t="shared" si="27"/>
        <v>74</v>
      </c>
      <c r="W215" s="26">
        <f>4+3</f>
        <v>7</v>
      </c>
      <c r="X215" s="227">
        <v>35.83</v>
      </c>
      <c r="Y215" s="221">
        <v>0</v>
      </c>
      <c r="Z215" s="222">
        <f t="shared" si="28"/>
        <v>157</v>
      </c>
      <c r="AA215" s="223">
        <f t="shared" si="29"/>
        <v>200</v>
      </c>
      <c r="AB215" s="49" t="str">
        <f t="shared" si="30"/>
        <v xml:space="preserve"> </v>
      </c>
      <c r="AC215" s="49" t="str">
        <f t="shared" si="31"/>
        <v xml:space="preserve"> </v>
      </c>
    </row>
    <row r="216" spans="1:29" ht="15" x14ac:dyDescent="0.25">
      <c r="A216" s="232" t="s">
        <v>183</v>
      </c>
      <c r="B216" s="255" t="s">
        <v>126</v>
      </c>
      <c r="C216" s="26">
        <v>4</v>
      </c>
      <c r="D216" s="26">
        <v>4</v>
      </c>
      <c r="E216" s="26">
        <v>3</v>
      </c>
      <c r="F216" s="26">
        <v>1</v>
      </c>
      <c r="G216" s="26"/>
      <c r="H216" s="26"/>
      <c r="I216" s="26">
        <v>3</v>
      </c>
      <c r="J216" s="225">
        <f t="shared" si="26"/>
        <v>107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26">
        <f t="shared" si="27"/>
        <v>0</v>
      </c>
      <c r="W216" s="26">
        <v>0</v>
      </c>
      <c r="X216" s="227"/>
      <c r="Y216" s="221">
        <f>SUM(W216-X216)</f>
        <v>0</v>
      </c>
      <c r="Z216" s="222">
        <f t="shared" si="28"/>
        <v>107</v>
      </c>
      <c r="AA216" s="223">
        <f t="shared" si="29"/>
        <v>201</v>
      </c>
      <c r="AB216" s="49" t="str">
        <f t="shared" si="30"/>
        <v xml:space="preserve"> </v>
      </c>
      <c r="AC216" s="49" t="str">
        <f t="shared" si="31"/>
        <v xml:space="preserve"> </v>
      </c>
    </row>
    <row r="217" spans="1:29" ht="15" x14ac:dyDescent="0.25">
      <c r="A217" s="232" t="s">
        <v>184</v>
      </c>
      <c r="B217" s="232" t="s">
        <v>123</v>
      </c>
      <c r="C217" s="26">
        <v>1</v>
      </c>
      <c r="D217" s="26">
        <v>2</v>
      </c>
      <c r="E217" s="26">
        <v>1</v>
      </c>
      <c r="F217" s="26">
        <v>1</v>
      </c>
      <c r="G217" s="26">
        <v>1</v>
      </c>
      <c r="H217" s="26"/>
      <c r="I217" s="26">
        <v>9</v>
      </c>
      <c r="J217" s="225">
        <f t="shared" si="26"/>
        <v>49</v>
      </c>
      <c r="K217" s="26"/>
      <c r="L217" s="26"/>
      <c r="M217" s="26">
        <v>1</v>
      </c>
      <c r="N217" s="26">
        <v>1</v>
      </c>
      <c r="O217" s="26">
        <v>4</v>
      </c>
      <c r="P217" s="26"/>
      <c r="Q217" s="26"/>
      <c r="R217" s="26">
        <v>1</v>
      </c>
      <c r="S217" s="26"/>
      <c r="T217" s="26">
        <v>1</v>
      </c>
      <c r="U217" s="26">
        <v>7</v>
      </c>
      <c r="V217" s="226">
        <f t="shared" si="27"/>
        <v>43</v>
      </c>
      <c r="W217" s="26">
        <v>32</v>
      </c>
      <c r="X217" s="227">
        <v>24.64</v>
      </c>
      <c r="Y217" s="221">
        <f>SUM(W217-X217)</f>
        <v>7.3599999999999994</v>
      </c>
      <c r="Z217" s="222">
        <f t="shared" si="28"/>
        <v>99.36</v>
      </c>
      <c r="AA217" s="223">
        <f t="shared" si="29"/>
        <v>202</v>
      </c>
      <c r="AB217" s="49" t="str">
        <f t="shared" si="30"/>
        <v xml:space="preserve"> </v>
      </c>
      <c r="AC217" s="49" t="str">
        <f t="shared" si="31"/>
        <v xml:space="preserve"> </v>
      </c>
    </row>
    <row r="218" spans="1:29" ht="15" x14ac:dyDescent="0.25">
      <c r="A218" s="232" t="s">
        <v>185</v>
      </c>
      <c r="B218" s="232" t="s">
        <v>121</v>
      </c>
      <c r="C218" s="26">
        <v>1</v>
      </c>
      <c r="D218" s="26">
        <v>2</v>
      </c>
      <c r="E218" s="26"/>
      <c r="F218" s="26">
        <v>1</v>
      </c>
      <c r="G218" s="26">
        <v>1</v>
      </c>
      <c r="H218" s="26">
        <v>2</v>
      </c>
      <c r="I218" s="26">
        <v>8</v>
      </c>
      <c r="J218" s="225">
        <f t="shared" si="26"/>
        <v>51</v>
      </c>
      <c r="K218" s="26"/>
      <c r="L218" s="26"/>
      <c r="M218" s="26">
        <v>2</v>
      </c>
      <c r="N218" s="26"/>
      <c r="O218" s="26">
        <v>2</v>
      </c>
      <c r="P218" s="26">
        <v>1</v>
      </c>
      <c r="Q218" s="26"/>
      <c r="R218" s="26">
        <v>1</v>
      </c>
      <c r="S218" s="26"/>
      <c r="T218" s="26">
        <v>1</v>
      </c>
      <c r="U218" s="26">
        <v>8</v>
      </c>
      <c r="V218" s="226">
        <f t="shared" si="27"/>
        <v>37</v>
      </c>
      <c r="W218" s="26">
        <v>2</v>
      </c>
      <c r="X218" s="227">
        <v>21.88</v>
      </c>
      <c r="Y218" s="221">
        <v>0</v>
      </c>
      <c r="Z218" s="222">
        <f t="shared" si="28"/>
        <v>88</v>
      </c>
      <c r="AA218" s="223">
        <f t="shared" si="29"/>
        <v>203</v>
      </c>
      <c r="AB218" s="49" t="str">
        <f t="shared" si="30"/>
        <v xml:space="preserve"> </v>
      </c>
      <c r="AC218" s="49" t="str">
        <f t="shared" si="31"/>
        <v xml:space="preserve"> </v>
      </c>
    </row>
    <row r="219" spans="1:29" ht="15" x14ac:dyDescent="0.25">
      <c r="A219" s="224" t="s">
        <v>307</v>
      </c>
      <c r="B219" s="224" t="s">
        <v>280</v>
      </c>
      <c r="C219" s="26"/>
      <c r="D219" s="26"/>
      <c r="E219" s="26"/>
      <c r="F219" s="26">
        <v>3</v>
      </c>
      <c r="G219" s="26"/>
      <c r="H219" s="26">
        <v>1</v>
      </c>
      <c r="I219" s="26">
        <v>11</v>
      </c>
      <c r="J219" s="225">
        <f t="shared" si="26"/>
        <v>26</v>
      </c>
      <c r="K219" s="26"/>
      <c r="L219" s="26"/>
      <c r="M219" s="26">
        <v>1</v>
      </c>
      <c r="N219" s="26"/>
      <c r="O219" s="26"/>
      <c r="P219" s="26"/>
      <c r="Q219" s="26">
        <v>2</v>
      </c>
      <c r="R219" s="26">
        <v>1</v>
      </c>
      <c r="S219" s="26"/>
      <c r="T219" s="26"/>
      <c r="U219" s="26">
        <v>11</v>
      </c>
      <c r="V219" s="226">
        <f t="shared" si="27"/>
        <v>19</v>
      </c>
      <c r="W219" s="26">
        <f>8+4+4+2+2</f>
        <v>20</v>
      </c>
      <c r="X219" s="227">
        <v>24.68</v>
      </c>
      <c r="Y219" s="221">
        <v>0</v>
      </c>
      <c r="Z219" s="222">
        <f t="shared" si="28"/>
        <v>45</v>
      </c>
      <c r="AA219" s="223">
        <f t="shared" si="29"/>
        <v>204</v>
      </c>
      <c r="AB219" s="49" t="str">
        <f t="shared" si="30"/>
        <v xml:space="preserve"> </v>
      </c>
      <c r="AC219" s="49" t="str">
        <f t="shared" si="31"/>
        <v xml:space="preserve"> </v>
      </c>
    </row>
  </sheetData>
  <mergeCells count="18"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  <mergeCell ref="B13:AC13"/>
    <mergeCell ref="A14:A15"/>
    <mergeCell ref="B14:B15"/>
    <mergeCell ref="C14:J14"/>
    <mergeCell ref="W14:Y14"/>
    <mergeCell ref="Z14:AA1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5"/>
  <sheetViews>
    <sheetView workbookViewId="0">
      <selection activeCell="F50" sqref="F50"/>
    </sheetView>
  </sheetViews>
  <sheetFormatPr defaultRowHeight="13.2" x14ac:dyDescent="0.25"/>
  <cols>
    <col min="1" max="1" width="22.777343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301" t="s">
        <v>45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2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46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99" t="s">
        <v>47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300"/>
    </row>
    <row r="7" spans="1:29" ht="13.8" thickBot="1" x14ac:dyDescent="0.3">
      <c r="A7" s="42" t="s">
        <v>5</v>
      </c>
      <c r="B7" s="299" t="s">
        <v>48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0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>
        <v>0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>
        <v>0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99" t="s">
        <v>49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300"/>
    </row>
    <row r="13" spans="1:29" ht="13.8" thickBot="1" x14ac:dyDescent="0.3">
      <c r="A13" s="42" t="s">
        <v>7</v>
      </c>
      <c r="B13" s="295" t="s">
        <v>50</v>
      </c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6"/>
    </row>
    <row r="14" spans="1:29" ht="16.2" thickBot="1" x14ac:dyDescent="0.35">
      <c r="A14" s="264" t="s">
        <v>8</v>
      </c>
      <c r="B14" s="264" t="s">
        <v>22</v>
      </c>
      <c r="C14" s="272" t="s">
        <v>39</v>
      </c>
      <c r="D14" s="272"/>
      <c r="E14" s="272"/>
      <c r="F14" s="272"/>
      <c r="G14" s="272"/>
      <c r="H14" s="272"/>
      <c r="I14" s="272"/>
      <c r="J14" s="273"/>
      <c r="K14" s="50"/>
      <c r="L14" s="51"/>
      <c r="M14" s="51"/>
      <c r="N14" s="51"/>
      <c r="O14" s="51"/>
      <c r="P14" s="51" t="s">
        <v>38</v>
      </c>
      <c r="Q14" s="51"/>
      <c r="R14" s="51"/>
      <c r="S14" s="51"/>
      <c r="T14" s="51"/>
      <c r="U14" s="51"/>
      <c r="V14" s="52"/>
      <c r="W14" s="269" t="s">
        <v>16</v>
      </c>
      <c r="X14" s="270"/>
      <c r="Y14" s="271"/>
      <c r="Z14" s="267" t="s">
        <v>13</v>
      </c>
      <c r="AA14" s="268"/>
      <c r="AB14" s="53" t="s">
        <v>40</v>
      </c>
      <c r="AC14" s="54" t="s">
        <v>41</v>
      </c>
    </row>
    <row r="15" spans="1:29" ht="13.8" thickBot="1" x14ac:dyDescent="0.3">
      <c r="A15" s="297"/>
      <c r="B15" s="298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55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56" t="s">
        <v>37</v>
      </c>
    </row>
    <row r="16" spans="1:29" ht="16.2" thickBot="1" x14ac:dyDescent="0.35">
      <c r="A16" s="57" t="s">
        <v>51</v>
      </c>
      <c r="B16" s="58" t="s">
        <v>52</v>
      </c>
      <c r="C16" s="59">
        <v>15</v>
      </c>
      <c r="D16" s="60"/>
      <c r="E16" s="60"/>
      <c r="F16" s="60"/>
      <c r="G16" s="60"/>
      <c r="H16" s="60"/>
      <c r="I16" s="61"/>
      <c r="J16" s="62">
        <f t="shared" ref="J16:J43" si="0">IF(SUM(C16:I16)=0,0,IF(SUM(C16:I16)&lt;15,"CHYBÍ",IF(SUM(C16:I16)&gt;15,"MOC",IF(SUM(C16:I16)=15,SUM(C16*10+D16*9+E16*8+F16*7+G16*6+H16*5)))))</f>
        <v>150</v>
      </c>
      <c r="K16" s="63">
        <v>9</v>
      </c>
      <c r="L16" s="64">
        <v>4</v>
      </c>
      <c r="M16" s="64">
        <v>2</v>
      </c>
      <c r="N16" s="64"/>
      <c r="O16" s="64"/>
      <c r="P16" s="64"/>
      <c r="Q16" s="64"/>
      <c r="R16" s="64"/>
      <c r="S16" s="64"/>
      <c r="T16" s="64"/>
      <c r="U16" s="65"/>
      <c r="V16" s="66">
        <f t="shared" ref="V16:V43" si="1">IF(SUM(K16:U16)=0,0,IF(SUM(K16:U16)&lt;15,"CHYBÍ",IF(SUM(K16:U16)=15,SUM(K16*10+L16*9+M16*8+N16*7+O16*6+P16*5+Q16*4+R16*3+S16*2+T16*1,IF(SUM(K16:U16)&gt;15,"MOC")))))</f>
        <v>142</v>
      </c>
      <c r="W16" s="67">
        <v>82</v>
      </c>
      <c r="X16" s="68">
        <v>20.239999999999998</v>
      </c>
      <c r="Y16" s="20">
        <f t="shared" ref="Y16:Y35" si="2">SUM(W16-X16)</f>
        <v>61.760000000000005</v>
      </c>
      <c r="Z16" s="14">
        <f t="shared" ref="Z16:Z43" si="3">SUM(J16+V16+Y16)</f>
        <v>353.76</v>
      </c>
      <c r="AA16" s="48">
        <f t="shared" ref="AA16:AA43" si="4">RANK(Z16,$Z$16:$Z$43)</f>
        <v>1</v>
      </c>
      <c r="AB16" s="49" t="str">
        <f t="shared" ref="AB16:AB43" si="5">IF(AND(J16&gt;=146,J16&lt;=150),"M",IF(AND(J16&gt;=140,J16&lt;=145),"I.",IF(AND(J16&gt;=130,J16&lt;=139),"II.",IF(AND(J16&gt;=125,J16&lt;=133),"III."," "))))</f>
        <v>M</v>
      </c>
      <c r="AC16" s="69" t="str">
        <f t="shared" ref="AC16:AC43" si="6">IF(AND(V16&gt;=137,V16&lt;=150),"M",IF(AND(V16&gt;=131,V16&lt;=136),"I.",IF(AND(V16&gt;=125,V16&lt;=130),"II.",IF(AND(V16&gt;=116,V16&lt;=124),"III."," "))))</f>
        <v>M</v>
      </c>
    </row>
    <row r="17" spans="1:29" ht="16.2" thickBot="1" x14ac:dyDescent="0.35">
      <c r="A17" s="70" t="s">
        <v>53</v>
      </c>
      <c r="B17" s="15" t="s">
        <v>54</v>
      </c>
      <c r="C17" s="25">
        <v>11</v>
      </c>
      <c r="D17" s="26">
        <v>4</v>
      </c>
      <c r="E17" s="26"/>
      <c r="F17" s="26"/>
      <c r="G17" s="26"/>
      <c r="H17" s="26"/>
      <c r="I17" s="27"/>
      <c r="J17" s="71">
        <f t="shared" si="0"/>
        <v>146</v>
      </c>
      <c r="K17" s="72">
        <v>9</v>
      </c>
      <c r="L17" s="26">
        <v>4</v>
      </c>
      <c r="M17" s="26"/>
      <c r="N17" s="26">
        <v>2</v>
      </c>
      <c r="O17" s="26"/>
      <c r="P17" s="26"/>
      <c r="Q17" s="26"/>
      <c r="R17" s="26"/>
      <c r="S17" s="26"/>
      <c r="T17" s="26"/>
      <c r="U17" s="32"/>
      <c r="V17" s="23">
        <f t="shared" si="1"/>
        <v>140</v>
      </c>
      <c r="W17" s="25">
        <v>89</v>
      </c>
      <c r="X17" s="36">
        <v>21.63</v>
      </c>
      <c r="Y17" s="21">
        <f t="shared" si="2"/>
        <v>67.37</v>
      </c>
      <c r="Z17" s="19">
        <f t="shared" si="3"/>
        <v>353.37</v>
      </c>
      <c r="AA17" s="48">
        <f t="shared" si="4"/>
        <v>2</v>
      </c>
      <c r="AB17" s="49" t="str">
        <f t="shared" si="5"/>
        <v>M</v>
      </c>
      <c r="AC17" s="69" t="str">
        <f t="shared" si="6"/>
        <v>M</v>
      </c>
    </row>
    <row r="18" spans="1:29" ht="16.2" thickBot="1" x14ac:dyDescent="0.35">
      <c r="A18" s="70" t="s">
        <v>55</v>
      </c>
      <c r="B18" s="15" t="s">
        <v>56</v>
      </c>
      <c r="C18" s="25">
        <v>12</v>
      </c>
      <c r="D18" s="26">
        <v>2</v>
      </c>
      <c r="E18" s="26">
        <v>1</v>
      </c>
      <c r="F18" s="26"/>
      <c r="G18" s="26"/>
      <c r="H18" s="26"/>
      <c r="I18" s="27"/>
      <c r="J18" s="71">
        <f t="shared" si="0"/>
        <v>146</v>
      </c>
      <c r="K18" s="72">
        <v>4</v>
      </c>
      <c r="L18" s="26">
        <v>7</v>
      </c>
      <c r="M18" s="26">
        <v>2</v>
      </c>
      <c r="N18" s="26">
        <v>2</v>
      </c>
      <c r="O18" s="26"/>
      <c r="P18" s="26"/>
      <c r="Q18" s="26"/>
      <c r="R18" s="26"/>
      <c r="S18" s="26"/>
      <c r="T18" s="26"/>
      <c r="U18" s="32"/>
      <c r="V18" s="23">
        <f t="shared" si="1"/>
        <v>133</v>
      </c>
      <c r="W18" s="25">
        <v>71</v>
      </c>
      <c r="X18" s="36">
        <v>25.69</v>
      </c>
      <c r="Y18" s="21">
        <f t="shared" si="2"/>
        <v>45.31</v>
      </c>
      <c r="Z18" s="19">
        <f t="shared" si="3"/>
        <v>324.31</v>
      </c>
      <c r="AA18" s="48">
        <f t="shared" si="4"/>
        <v>3</v>
      </c>
      <c r="AB18" s="49" t="str">
        <f t="shared" si="5"/>
        <v>M</v>
      </c>
      <c r="AC18" s="69" t="str">
        <f t="shared" si="6"/>
        <v>I.</v>
      </c>
    </row>
    <row r="19" spans="1:29" ht="16.2" thickBot="1" x14ac:dyDescent="0.35">
      <c r="A19" s="70" t="s">
        <v>57</v>
      </c>
      <c r="B19" s="15" t="s">
        <v>54</v>
      </c>
      <c r="C19" s="25">
        <v>14</v>
      </c>
      <c r="D19" s="26">
        <v>1</v>
      </c>
      <c r="E19" s="26"/>
      <c r="F19" s="26"/>
      <c r="G19" s="26"/>
      <c r="H19" s="26"/>
      <c r="I19" s="27"/>
      <c r="J19" s="71">
        <f t="shared" si="0"/>
        <v>149</v>
      </c>
      <c r="K19" s="72">
        <v>5</v>
      </c>
      <c r="L19" s="26">
        <v>6</v>
      </c>
      <c r="M19" s="26">
        <v>3</v>
      </c>
      <c r="N19" s="26">
        <v>1</v>
      </c>
      <c r="O19" s="26"/>
      <c r="P19" s="26"/>
      <c r="Q19" s="26"/>
      <c r="R19" s="26"/>
      <c r="S19" s="26"/>
      <c r="T19" s="26"/>
      <c r="U19" s="32"/>
      <c r="V19" s="23">
        <f t="shared" si="1"/>
        <v>135</v>
      </c>
      <c r="W19" s="25">
        <v>58</v>
      </c>
      <c r="X19" s="36">
        <v>17.760000000000002</v>
      </c>
      <c r="Y19" s="21">
        <f t="shared" si="2"/>
        <v>40.239999999999995</v>
      </c>
      <c r="Z19" s="19">
        <f t="shared" si="3"/>
        <v>324.24</v>
      </c>
      <c r="AA19" s="48">
        <f t="shared" si="4"/>
        <v>4</v>
      </c>
      <c r="AB19" s="49" t="str">
        <f t="shared" si="5"/>
        <v>M</v>
      </c>
      <c r="AC19" s="69" t="str">
        <f t="shared" si="6"/>
        <v>I.</v>
      </c>
    </row>
    <row r="20" spans="1:29" ht="16.2" thickBot="1" x14ac:dyDescent="0.35">
      <c r="A20" s="73" t="s">
        <v>58</v>
      </c>
      <c r="B20" s="74" t="s">
        <v>54</v>
      </c>
      <c r="C20" s="75">
        <v>7</v>
      </c>
      <c r="D20" s="76">
        <v>7</v>
      </c>
      <c r="E20" s="76">
        <v>1</v>
      </c>
      <c r="F20" s="76"/>
      <c r="G20" s="76"/>
      <c r="H20" s="76"/>
      <c r="I20" s="77"/>
      <c r="J20" s="78">
        <f t="shared" si="0"/>
        <v>141</v>
      </c>
      <c r="K20" s="79">
        <v>5</v>
      </c>
      <c r="L20" s="76">
        <v>5</v>
      </c>
      <c r="M20" s="76">
        <v>3</v>
      </c>
      <c r="N20" s="76">
        <v>2</v>
      </c>
      <c r="O20" s="76"/>
      <c r="P20" s="76"/>
      <c r="Q20" s="76"/>
      <c r="R20" s="76"/>
      <c r="S20" s="76"/>
      <c r="T20" s="76"/>
      <c r="U20" s="80"/>
      <c r="V20" s="66">
        <f t="shared" si="1"/>
        <v>133</v>
      </c>
      <c r="W20" s="75">
        <v>65</v>
      </c>
      <c r="X20" s="81">
        <v>18.78</v>
      </c>
      <c r="Y20" s="21">
        <f t="shared" si="2"/>
        <v>46.22</v>
      </c>
      <c r="Z20" s="19">
        <f t="shared" si="3"/>
        <v>320.22000000000003</v>
      </c>
      <c r="AA20" s="48">
        <f t="shared" si="4"/>
        <v>5</v>
      </c>
      <c r="AB20" s="49" t="str">
        <f t="shared" si="5"/>
        <v>I.</v>
      </c>
      <c r="AC20" s="69" t="str">
        <f t="shared" si="6"/>
        <v>I.</v>
      </c>
    </row>
    <row r="21" spans="1:29" ht="16.2" thickBot="1" x14ac:dyDescent="0.35">
      <c r="A21" s="73" t="s">
        <v>59</v>
      </c>
      <c r="B21" s="74" t="s">
        <v>60</v>
      </c>
      <c r="C21" s="75">
        <v>6</v>
      </c>
      <c r="D21" s="76">
        <v>8</v>
      </c>
      <c r="E21" s="76">
        <v>1</v>
      </c>
      <c r="F21" s="76"/>
      <c r="G21" s="76"/>
      <c r="H21" s="76"/>
      <c r="I21" s="77"/>
      <c r="J21" s="78">
        <f t="shared" si="0"/>
        <v>140</v>
      </c>
      <c r="K21" s="79">
        <v>4</v>
      </c>
      <c r="L21" s="76">
        <v>3</v>
      </c>
      <c r="M21" s="76">
        <v>3</v>
      </c>
      <c r="N21" s="76">
        <v>5</v>
      </c>
      <c r="O21" s="76"/>
      <c r="P21" s="76"/>
      <c r="Q21" s="76"/>
      <c r="R21" s="76"/>
      <c r="S21" s="76"/>
      <c r="T21" s="76"/>
      <c r="U21" s="80"/>
      <c r="V21" s="66">
        <f t="shared" si="1"/>
        <v>126</v>
      </c>
      <c r="W21" s="75">
        <v>74</v>
      </c>
      <c r="X21" s="81">
        <v>20.14</v>
      </c>
      <c r="Y21" s="21">
        <f t="shared" si="2"/>
        <v>53.86</v>
      </c>
      <c r="Z21" s="19">
        <f t="shared" si="3"/>
        <v>319.86</v>
      </c>
      <c r="AA21" s="48">
        <f t="shared" si="4"/>
        <v>6</v>
      </c>
      <c r="AB21" s="49" t="str">
        <f t="shared" si="5"/>
        <v>I.</v>
      </c>
      <c r="AC21" s="69" t="str">
        <f t="shared" si="6"/>
        <v>II.</v>
      </c>
    </row>
    <row r="22" spans="1:29" ht="16.2" thickBot="1" x14ac:dyDescent="0.35">
      <c r="A22" s="70" t="s">
        <v>61</v>
      </c>
      <c r="B22" s="15" t="s">
        <v>62</v>
      </c>
      <c r="C22" s="25">
        <v>8</v>
      </c>
      <c r="D22" s="26">
        <v>7</v>
      </c>
      <c r="E22" s="26"/>
      <c r="F22" s="26"/>
      <c r="G22" s="26"/>
      <c r="H22" s="26"/>
      <c r="I22" s="27"/>
      <c r="J22" s="71">
        <f t="shared" si="0"/>
        <v>143</v>
      </c>
      <c r="K22" s="72">
        <v>3</v>
      </c>
      <c r="L22" s="26">
        <v>4</v>
      </c>
      <c r="M22" s="26">
        <v>5</v>
      </c>
      <c r="N22" s="26">
        <v>2</v>
      </c>
      <c r="O22" s="26">
        <v>1</v>
      </c>
      <c r="P22" s="26"/>
      <c r="Q22" s="26"/>
      <c r="R22" s="26"/>
      <c r="S22" s="26"/>
      <c r="T22" s="26"/>
      <c r="U22" s="32"/>
      <c r="V22" s="23">
        <f t="shared" si="1"/>
        <v>126</v>
      </c>
      <c r="W22" s="25">
        <v>67</v>
      </c>
      <c r="X22" s="36">
        <v>19.28</v>
      </c>
      <c r="Y22" s="21">
        <f t="shared" si="2"/>
        <v>47.72</v>
      </c>
      <c r="Z22" s="19">
        <f t="shared" si="3"/>
        <v>316.72000000000003</v>
      </c>
      <c r="AA22" s="48">
        <f t="shared" si="4"/>
        <v>7</v>
      </c>
      <c r="AB22" s="49" t="str">
        <f t="shared" si="5"/>
        <v>I.</v>
      </c>
      <c r="AC22" s="69" t="str">
        <f t="shared" si="6"/>
        <v>II.</v>
      </c>
    </row>
    <row r="23" spans="1:29" ht="16.2" thickBot="1" x14ac:dyDescent="0.35">
      <c r="A23" s="70" t="s">
        <v>63</v>
      </c>
      <c r="B23" s="15" t="s">
        <v>60</v>
      </c>
      <c r="C23" s="25">
        <v>10</v>
      </c>
      <c r="D23" s="26">
        <v>2</v>
      </c>
      <c r="E23" s="26">
        <v>3</v>
      </c>
      <c r="F23" s="26"/>
      <c r="G23" s="26"/>
      <c r="H23" s="26"/>
      <c r="I23" s="27"/>
      <c r="J23" s="71">
        <f t="shared" si="0"/>
        <v>142</v>
      </c>
      <c r="K23" s="72">
        <v>2</v>
      </c>
      <c r="L23" s="26">
        <v>5</v>
      </c>
      <c r="M23" s="26">
        <v>4</v>
      </c>
      <c r="N23" s="26"/>
      <c r="O23" s="26">
        <v>3</v>
      </c>
      <c r="P23" s="26"/>
      <c r="Q23" s="26"/>
      <c r="R23" s="26"/>
      <c r="S23" s="26">
        <v>1</v>
      </c>
      <c r="T23" s="26"/>
      <c r="U23" s="32"/>
      <c r="V23" s="23">
        <f t="shared" si="1"/>
        <v>117</v>
      </c>
      <c r="W23" s="25">
        <v>72</v>
      </c>
      <c r="X23" s="36">
        <v>16.239999999999998</v>
      </c>
      <c r="Y23" s="21">
        <f t="shared" si="2"/>
        <v>55.760000000000005</v>
      </c>
      <c r="Z23" s="19">
        <f t="shared" si="3"/>
        <v>314.76</v>
      </c>
      <c r="AA23" s="48">
        <f t="shared" si="4"/>
        <v>8</v>
      </c>
      <c r="AB23" s="49" t="str">
        <f t="shared" si="5"/>
        <v>I.</v>
      </c>
      <c r="AC23" s="69" t="str">
        <f t="shared" si="6"/>
        <v>III.</v>
      </c>
    </row>
    <row r="24" spans="1:29" ht="16.2" thickBot="1" x14ac:dyDescent="0.35">
      <c r="A24" s="70" t="s">
        <v>64</v>
      </c>
      <c r="B24" s="15" t="s">
        <v>62</v>
      </c>
      <c r="C24" s="25">
        <v>8</v>
      </c>
      <c r="D24" s="26">
        <v>4</v>
      </c>
      <c r="E24" s="26">
        <v>3</v>
      </c>
      <c r="F24" s="26"/>
      <c r="G24" s="26"/>
      <c r="H24" s="26"/>
      <c r="I24" s="27"/>
      <c r="J24" s="71">
        <f t="shared" si="0"/>
        <v>140</v>
      </c>
      <c r="K24" s="72">
        <v>8</v>
      </c>
      <c r="L24" s="26">
        <v>4</v>
      </c>
      <c r="M24" s="26">
        <v>2</v>
      </c>
      <c r="N24" s="26"/>
      <c r="O24" s="26"/>
      <c r="P24" s="26"/>
      <c r="Q24" s="26"/>
      <c r="R24" s="26">
        <v>1</v>
      </c>
      <c r="S24" s="26"/>
      <c r="T24" s="26"/>
      <c r="U24" s="32"/>
      <c r="V24" s="23">
        <f t="shared" si="1"/>
        <v>135</v>
      </c>
      <c r="W24" s="25">
        <v>58</v>
      </c>
      <c r="X24" s="36">
        <v>18.579999999999998</v>
      </c>
      <c r="Y24" s="21">
        <f t="shared" si="2"/>
        <v>39.42</v>
      </c>
      <c r="Z24" s="19">
        <f t="shared" si="3"/>
        <v>314.42</v>
      </c>
      <c r="AA24" s="48">
        <f t="shared" si="4"/>
        <v>9</v>
      </c>
      <c r="AB24" s="49" t="str">
        <f t="shared" si="5"/>
        <v>I.</v>
      </c>
      <c r="AC24" s="69" t="str">
        <f t="shared" si="6"/>
        <v>I.</v>
      </c>
    </row>
    <row r="25" spans="1:29" ht="16.2" thickBot="1" x14ac:dyDescent="0.35">
      <c r="A25" s="70" t="s">
        <v>65</v>
      </c>
      <c r="B25" s="15" t="s">
        <v>54</v>
      </c>
      <c r="C25" s="25">
        <v>7</v>
      </c>
      <c r="D25" s="26">
        <v>6</v>
      </c>
      <c r="E25" s="26">
        <v>1</v>
      </c>
      <c r="F25" s="26">
        <v>1</v>
      </c>
      <c r="G25" s="26"/>
      <c r="H25" s="26"/>
      <c r="I25" s="27"/>
      <c r="J25" s="71">
        <f t="shared" si="0"/>
        <v>139</v>
      </c>
      <c r="K25" s="72">
        <v>4</v>
      </c>
      <c r="L25" s="26">
        <v>4</v>
      </c>
      <c r="M25" s="26">
        <v>3</v>
      </c>
      <c r="N25" s="26">
        <v>3</v>
      </c>
      <c r="O25" s="26"/>
      <c r="P25" s="26"/>
      <c r="Q25" s="26"/>
      <c r="R25" s="26"/>
      <c r="S25" s="26">
        <v>1</v>
      </c>
      <c r="T25" s="26"/>
      <c r="U25" s="32"/>
      <c r="V25" s="23">
        <f t="shared" si="1"/>
        <v>123</v>
      </c>
      <c r="W25" s="25">
        <v>62</v>
      </c>
      <c r="X25" s="36">
        <v>13.99</v>
      </c>
      <c r="Y25" s="21">
        <f t="shared" si="2"/>
        <v>48.01</v>
      </c>
      <c r="Z25" s="19">
        <f t="shared" si="3"/>
        <v>310.01</v>
      </c>
      <c r="AA25" s="48">
        <f t="shared" si="4"/>
        <v>10</v>
      </c>
      <c r="AB25" s="49" t="str">
        <f t="shared" si="5"/>
        <v>II.</v>
      </c>
      <c r="AC25" s="69" t="str">
        <f t="shared" si="6"/>
        <v>III.</v>
      </c>
    </row>
    <row r="26" spans="1:29" ht="16.2" thickBot="1" x14ac:dyDescent="0.35">
      <c r="A26" s="70" t="s">
        <v>66</v>
      </c>
      <c r="B26" s="15" t="s">
        <v>62</v>
      </c>
      <c r="C26" s="25">
        <v>11</v>
      </c>
      <c r="D26" s="26">
        <v>4</v>
      </c>
      <c r="E26" s="26"/>
      <c r="F26" s="26"/>
      <c r="G26" s="26"/>
      <c r="H26" s="26"/>
      <c r="I26" s="27"/>
      <c r="J26" s="71">
        <f t="shared" si="0"/>
        <v>146</v>
      </c>
      <c r="K26" s="72">
        <v>1</v>
      </c>
      <c r="L26" s="26">
        <v>3</v>
      </c>
      <c r="M26" s="26">
        <v>6</v>
      </c>
      <c r="N26" s="26">
        <v>5</v>
      </c>
      <c r="O26" s="26"/>
      <c r="P26" s="26"/>
      <c r="Q26" s="26"/>
      <c r="R26" s="26"/>
      <c r="S26" s="26"/>
      <c r="T26" s="26"/>
      <c r="U26" s="32"/>
      <c r="V26" s="23">
        <f t="shared" si="1"/>
        <v>120</v>
      </c>
      <c r="W26" s="25">
        <v>65</v>
      </c>
      <c r="X26" s="36">
        <v>22.77</v>
      </c>
      <c r="Y26" s="21">
        <f t="shared" si="2"/>
        <v>42.230000000000004</v>
      </c>
      <c r="Z26" s="19">
        <f t="shared" si="3"/>
        <v>308.23</v>
      </c>
      <c r="AA26" s="48">
        <f t="shared" si="4"/>
        <v>11</v>
      </c>
      <c r="AB26" s="49" t="str">
        <f t="shared" si="5"/>
        <v>M</v>
      </c>
      <c r="AC26" s="69" t="str">
        <f t="shared" si="6"/>
        <v>III.</v>
      </c>
    </row>
    <row r="27" spans="1:29" ht="16.2" thickBot="1" x14ac:dyDescent="0.35">
      <c r="A27" s="73" t="s">
        <v>67</v>
      </c>
      <c r="B27" s="74" t="s">
        <v>62</v>
      </c>
      <c r="C27" s="75">
        <v>5</v>
      </c>
      <c r="D27" s="76">
        <v>9</v>
      </c>
      <c r="E27" s="76">
        <v>1</v>
      </c>
      <c r="F27" s="76"/>
      <c r="G27" s="76"/>
      <c r="H27" s="76"/>
      <c r="I27" s="77"/>
      <c r="J27" s="78">
        <f t="shared" si="0"/>
        <v>139</v>
      </c>
      <c r="K27" s="79">
        <v>4</v>
      </c>
      <c r="L27" s="76">
        <v>1</v>
      </c>
      <c r="M27" s="76">
        <v>4</v>
      </c>
      <c r="N27" s="76">
        <v>4</v>
      </c>
      <c r="O27" s="76">
        <v>1</v>
      </c>
      <c r="P27" s="76">
        <v>1</v>
      </c>
      <c r="Q27" s="76"/>
      <c r="R27" s="76"/>
      <c r="S27" s="76"/>
      <c r="T27" s="76"/>
      <c r="U27" s="80"/>
      <c r="V27" s="66">
        <f t="shared" si="1"/>
        <v>120</v>
      </c>
      <c r="W27" s="75">
        <v>69</v>
      </c>
      <c r="X27" s="81">
        <v>21.61</v>
      </c>
      <c r="Y27" s="21">
        <f t="shared" si="2"/>
        <v>47.39</v>
      </c>
      <c r="Z27" s="19">
        <f t="shared" si="3"/>
        <v>306.39</v>
      </c>
      <c r="AA27" s="48">
        <f t="shared" si="4"/>
        <v>12</v>
      </c>
      <c r="AB27" s="49" t="str">
        <f t="shared" si="5"/>
        <v>II.</v>
      </c>
      <c r="AC27" s="69" t="str">
        <f t="shared" si="6"/>
        <v>III.</v>
      </c>
    </row>
    <row r="28" spans="1:29" ht="16.2" thickBot="1" x14ac:dyDescent="0.35">
      <c r="A28" s="70" t="s">
        <v>68</v>
      </c>
      <c r="B28" s="15" t="s">
        <v>54</v>
      </c>
      <c r="C28" s="25">
        <v>10</v>
      </c>
      <c r="D28" s="26">
        <v>4</v>
      </c>
      <c r="E28" s="26">
        <v>1</v>
      </c>
      <c r="F28" s="26"/>
      <c r="G28" s="26"/>
      <c r="H28" s="26"/>
      <c r="I28" s="27"/>
      <c r="J28" s="71">
        <f t="shared" si="0"/>
        <v>144</v>
      </c>
      <c r="K28" s="72">
        <v>3</v>
      </c>
      <c r="L28" s="26">
        <v>7</v>
      </c>
      <c r="M28" s="26">
        <v>4</v>
      </c>
      <c r="N28" s="26">
        <v>1</v>
      </c>
      <c r="O28" s="26"/>
      <c r="P28" s="26"/>
      <c r="Q28" s="26"/>
      <c r="R28" s="26"/>
      <c r="S28" s="26"/>
      <c r="T28" s="26"/>
      <c r="U28" s="32"/>
      <c r="V28" s="23">
        <f t="shared" si="1"/>
        <v>132</v>
      </c>
      <c r="W28" s="25">
        <v>61</v>
      </c>
      <c r="X28" s="36">
        <v>33.92</v>
      </c>
      <c r="Y28" s="21">
        <f t="shared" si="2"/>
        <v>27.08</v>
      </c>
      <c r="Z28" s="19">
        <f t="shared" si="3"/>
        <v>303.08</v>
      </c>
      <c r="AA28" s="48">
        <f t="shared" si="4"/>
        <v>13</v>
      </c>
      <c r="AB28" s="49" t="str">
        <f t="shared" si="5"/>
        <v>I.</v>
      </c>
      <c r="AC28" s="69" t="str">
        <f t="shared" si="6"/>
        <v>I.</v>
      </c>
    </row>
    <row r="29" spans="1:29" ht="16.2" thickBot="1" x14ac:dyDescent="0.35">
      <c r="A29" s="70" t="s">
        <v>69</v>
      </c>
      <c r="B29" s="15" t="s">
        <v>54</v>
      </c>
      <c r="C29" s="25">
        <v>5</v>
      </c>
      <c r="D29" s="26">
        <v>9</v>
      </c>
      <c r="E29" s="26">
        <v>1</v>
      </c>
      <c r="F29" s="26"/>
      <c r="G29" s="26"/>
      <c r="H29" s="26"/>
      <c r="I29" s="27"/>
      <c r="J29" s="71">
        <f t="shared" si="0"/>
        <v>139</v>
      </c>
      <c r="K29" s="72">
        <v>6</v>
      </c>
      <c r="L29" s="26">
        <v>2</v>
      </c>
      <c r="M29" s="26">
        <v>4</v>
      </c>
      <c r="N29" s="26">
        <v>2</v>
      </c>
      <c r="O29" s="26"/>
      <c r="P29" s="26">
        <v>1</v>
      </c>
      <c r="Q29" s="26"/>
      <c r="R29" s="26"/>
      <c r="S29" s="26"/>
      <c r="T29" s="26"/>
      <c r="U29" s="32"/>
      <c r="V29" s="23">
        <f t="shared" si="1"/>
        <v>129</v>
      </c>
      <c r="W29" s="25">
        <v>52</v>
      </c>
      <c r="X29" s="36">
        <v>18.91</v>
      </c>
      <c r="Y29" s="21">
        <f t="shared" si="2"/>
        <v>33.090000000000003</v>
      </c>
      <c r="Z29" s="19">
        <f t="shared" si="3"/>
        <v>301.09000000000003</v>
      </c>
      <c r="AA29" s="48">
        <f t="shared" si="4"/>
        <v>14</v>
      </c>
      <c r="AB29" s="49" t="str">
        <f t="shared" si="5"/>
        <v>II.</v>
      </c>
      <c r="AC29" s="69" t="str">
        <f t="shared" si="6"/>
        <v>II.</v>
      </c>
    </row>
    <row r="30" spans="1:29" ht="16.2" thickBot="1" x14ac:dyDescent="0.35">
      <c r="A30" s="70" t="s">
        <v>70</v>
      </c>
      <c r="B30" s="15" t="s">
        <v>54</v>
      </c>
      <c r="C30" s="25">
        <v>9</v>
      </c>
      <c r="D30" s="26">
        <v>5</v>
      </c>
      <c r="E30" s="26">
        <v>1</v>
      </c>
      <c r="F30" s="26"/>
      <c r="G30" s="26"/>
      <c r="H30" s="26"/>
      <c r="I30" s="27"/>
      <c r="J30" s="71">
        <f t="shared" si="0"/>
        <v>143</v>
      </c>
      <c r="K30" s="72">
        <v>4</v>
      </c>
      <c r="L30" s="26">
        <v>4</v>
      </c>
      <c r="M30" s="26">
        <v>6</v>
      </c>
      <c r="N30" s="26">
        <v>1</v>
      </c>
      <c r="O30" s="26"/>
      <c r="P30" s="26"/>
      <c r="Q30" s="26"/>
      <c r="R30" s="26"/>
      <c r="S30" s="26"/>
      <c r="T30" s="26"/>
      <c r="U30" s="32"/>
      <c r="V30" s="23">
        <f t="shared" si="1"/>
        <v>131</v>
      </c>
      <c r="W30" s="25">
        <v>49</v>
      </c>
      <c r="X30" s="36">
        <v>23.88</v>
      </c>
      <c r="Y30" s="21">
        <f t="shared" si="2"/>
        <v>25.12</v>
      </c>
      <c r="Z30" s="19">
        <f t="shared" si="3"/>
        <v>299.12</v>
      </c>
      <c r="AA30" s="48">
        <f t="shared" si="4"/>
        <v>15</v>
      </c>
      <c r="AB30" s="49" t="str">
        <f t="shared" si="5"/>
        <v>I.</v>
      </c>
      <c r="AC30" s="69" t="str">
        <f t="shared" si="6"/>
        <v>I.</v>
      </c>
    </row>
    <row r="31" spans="1:29" ht="16.2" thickBot="1" x14ac:dyDescent="0.35">
      <c r="A31" s="70" t="s">
        <v>71</v>
      </c>
      <c r="B31" s="15" t="s">
        <v>60</v>
      </c>
      <c r="C31" s="25">
        <v>9</v>
      </c>
      <c r="D31" s="26">
        <v>4</v>
      </c>
      <c r="E31" s="26">
        <v>2</v>
      </c>
      <c r="F31" s="26"/>
      <c r="G31" s="26"/>
      <c r="H31" s="26"/>
      <c r="I31" s="27"/>
      <c r="J31" s="71">
        <f t="shared" si="0"/>
        <v>142</v>
      </c>
      <c r="K31" s="72">
        <v>2</v>
      </c>
      <c r="L31" s="26">
        <v>4</v>
      </c>
      <c r="M31" s="26">
        <v>5</v>
      </c>
      <c r="N31" s="26">
        <v>3</v>
      </c>
      <c r="O31" s="26"/>
      <c r="P31" s="26"/>
      <c r="Q31" s="26">
        <v>1</v>
      </c>
      <c r="R31" s="26"/>
      <c r="S31" s="26"/>
      <c r="T31" s="26"/>
      <c r="U31" s="32"/>
      <c r="V31" s="23">
        <f t="shared" si="1"/>
        <v>121</v>
      </c>
      <c r="W31" s="25">
        <v>62</v>
      </c>
      <c r="X31" s="36">
        <v>27.85</v>
      </c>
      <c r="Y31" s="21">
        <f t="shared" si="2"/>
        <v>34.15</v>
      </c>
      <c r="Z31" s="19">
        <f t="shared" si="3"/>
        <v>297.14999999999998</v>
      </c>
      <c r="AA31" s="48">
        <f t="shared" si="4"/>
        <v>16</v>
      </c>
      <c r="AB31" s="49" t="str">
        <f t="shared" si="5"/>
        <v>I.</v>
      </c>
      <c r="AC31" s="69" t="str">
        <f t="shared" si="6"/>
        <v>III.</v>
      </c>
    </row>
    <row r="32" spans="1:29" ht="16.2" thickBot="1" x14ac:dyDescent="0.35">
      <c r="A32" s="70" t="s">
        <v>72</v>
      </c>
      <c r="B32" s="15" t="s">
        <v>54</v>
      </c>
      <c r="C32" s="25">
        <v>8</v>
      </c>
      <c r="D32" s="26">
        <v>5</v>
      </c>
      <c r="E32" s="26">
        <v>2</v>
      </c>
      <c r="F32" s="26"/>
      <c r="G32" s="26"/>
      <c r="H32" s="26"/>
      <c r="I32" s="27"/>
      <c r="J32" s="71">
        <f t="shared" si="0"/>
        <v>141</v>
      </c>
      <c r="K32" s="72">
        <v>2</v>
      </c>
      <c r="L32" s="26"/>
      <c r="M32" s="26">
        <v>3</v>
      </c>
      <c r="N32" s="26">
        <v>4</v>
      </c>
      <c r="O32" s="26">
        <v>6</v>
      </c>
      <c r="P32" s="26"/>
      <c r="Q32" s="26"/>
      <c r="R32" s="26"/>
      <c r="S32" s="26"/>
      <c r="T32" s="26"/>
      <c r="U32" s="32"/>
      <c r="V32" s="23">
        <f t="shared" si="1"/>
        <v>108</v>
      </c>
      <c r="W32" s="25">
        <v>81</v>
      </c>
      <c r="X32" s="36">
        <v>33.96</v>
      </c>
      <c r="Y32" s="21">
        <f t="shared" si="2"/>
        <v>47.04</v>
      </c>
      <c r="Z32" s="19">
        <f t="shared" si="3"/>
        <v>296.04000000000002</v>
      </c>
      <c r="AA32" s="48">
        <f t="shared" si="4"/>
        <v>17</v>
      </c>
      <c r="AB32" s="49" t="str">
        <f t="shared" si="5"/>
        <v>I.</v>
      </c>
      <c r="AC32" s="69" t="str">
        <f t="shared" si="6"/>
        <v xml:space="preserve"> </v>
      </c>
    </row>
    <row r="33" spans="1:29" ht="16.2" thickBot="1" x14ac:dyDescent="0.35">
      <c r="A33" s="70" t="s">
        <v>73</v>
      </c>
      <c r="B33" s="15" t="s">
        <v>74</v>
      </c>
      <c r="C33" s="25">
        <v>4</v>
      </c>
      <c r="D33" s="26">
        <v>5</v>
      </c>
      <c r="E33" s="26">
        <v>6</v>
      </c>
      <c r="F33" s="26"/>
      <c r="G33" s="26"/>
      <c r="H33" s="26"/>
      <c r="I33" s="27"/>
      <c r="J33" s="71">
        <f t="shared" si="0"/>
        <v>133</v>
      </c>
      <c r="K33" s="72">
        <v>4</v>
      </c>
      <c r="L33" s="26">
        <v>6</v>
      </c>
      <c r="M33" s="26">
        <v>2</v>
      </c>
      <c r="N33" s="26">
        <v>2</v>
      </c>
      <c r="O33" s="26"/>
      <c r="P33" s="26"/>
      <c r="Q33" s="26"/>
      <c r="R33" s="26">
        <v>1</v>
      </c>
      <c r="S33" s="26"/>
      <c r="T33" s="26"/>
      <c r="U33" s="32"/>
      <c r="V33" s="23">
        <f t="shared" si="1"/>
        <v>127</v>
      </c>
      <c r="W33" s="25">
        <v>61</v>
      </c>
      <c r="X33" s="36">
        <v>29.4</v>
      </c>
      <c r="Y33" s="21">
        <f t="shared" si="2"/>
        <v>31.6</v>
      </c>
      <c r="Z33" s="19">
        <f t="shared" si="3"/>
        <v>291.60000000000002</v>
      </c>
      <c r="AA33" s="48">
        <f t="shared" si="4"/>
        <v>18</v>
      </c>
      <c r="AB33" s="49" t="str">
        <f t="shared" si="5"/>
        <v>II.</v>
      </c>
      <c r="AC33" s="69" t="str">
        <f t="shared" si="6"/>
        <v>II.</v>
      </c>
    </row>
    <row r="34" spans="1:29" ht="16.2" thickBot="1" x14ac:dyDescent="0.35">
      <c r="A34" s="73" t="s">
        <v>75</v>
      </c>
      <c r="B34" s="74" t="s">
        <v>74</v>
      </c>
      <c r="C34" s="75">
        <v>5</v>
      </c>
      <c r="D34" s="76">
        <v>7</v>
      </c>
      <c r="E34" s="76">
        <v>2</v>
      </c>
      <c r="F34" s="76">
        <v>1</v>
      </c>
      <c r="G34" s="76"/>
      <c r="H34" s="76"/>
      <c r="I34" s="77"/>
      <c r="J34" s="78">
        <f t="shared" si="0"/>
        <v>136</v>
      </c>
      <c r="K34" s="79"/>
      <c r="L34" s="76">
        <v>6</v>
      </c>
      <c r="M34" s="76">
        <v>2</v>
      </c>
      <c r="N34" s="76">
        <v>5</v>
      </c>
      <c r="O34" s="76"/>
      <c r="P34" s="76">
        <v>1</v>
      </c>
      <c r="Q34" s="76"/>
      <c r="R34" s="76">
        <v>1</v>
      </c>
      <c r="S34" s="76"/>
      <c r="T34" s="76"/>
      <c r="U34" s="80"/>
      <c r="V34" s="66">
        <f t="shared" si="1"/>
        <v>113</v>
      </c>
      <c r="W34" s="75">
        <v>54</v>
      </c>
      <c r="X34" s="81">
        <v>17.989999999999998</v>
      </c>
      <c r="Y34" s="21">
        <f t="shared" si="2"/>
        <v>36.010000000000005</v>
      </c>
      <c r="Z34" s="19">
        <f t="shared" si="3"/>
        <v>285.01</v>
      </c>
      <c r="AA34" s="48">
        <f t="shared" si="4"/>
        <v>19</v>
      </c>
      <c r="AB34" s="49" t="str">
        <f t="shared" si="5"/>
        <v>II.</v>
      </c>
      <c r="AC34" s="69" t="str">
        <f t="shared" si="6"/>
        <v xml:space="preserve"> </v>
      </c>
    </row>
    <row r="35" spans="1:29" ht="16.2" thickBot="1" x14ac:dyDescent="0.35">
      <c r="A35" s="70" t="s">
        <v>76</v>
      </c>
      <c r="B35" s="15" t="s">
        <v>74</v>
      </c>
      <c r="C35" s="25">
        <v>10</v>
      </c>
      <c r="D35" s="26">
        <v>4</v>
      </c>
      <c r="E35" s="26">
        <v>1</v>
      </c>
      <c r="F35" s="26"/>
      <c r="G35" s="26"/>
      <c r="H35" s="26"/>
      <c r="I35" s="27"/>
      <c r="J35" s="71">
        <f t="shared" si="0"/>
        <v>144</v>
      </c>
      <c r="K35" s="72">
        <v>1</v>
      </c>
      <c r="L35" s="26">
        <v>3</v>
      </c>
      <c r="M35" s="26">
        <v>3</v>
      </c>
      <c r="N35" s="26">
        <v>1</v>
      </c>
      <c r="O35" s="26">
        <v>4</v>
      </c>
      <c r="P35" s="26"/>
      <c r="Q35" s="26">
        <v>1</v>
      </c>
      <c r="R35" s="26"/>
      <c r="S35" s="26"/>
      <c r="T35" s="26"/>
      <c r="U35" s="32">
        <v>2</v>
      </c>
      <c r="V35" s="23">
        <f t="shared" si="1"/>
        <v>96</v>
      </c>
      <c r="W35" s="25">
        <v>67</v>
      </c>
      <c r="X35" s="36">
        <v>35.409999999999997</v>
      </c>
      <c r="Y35" s="21">
        <f t="shared" si="2"/>
        <v>31.590000000000003</v>
      </c>
      <c r="Z35" s="19">
        <f t="shared" si="3"/>
        <v>271.59000000000003</v>
      </c>
      <c r="AA35" s="48">
        <f t="shared" si="4"/>
        <v>20</v>
      </c>
      <c r="AB35" s="49" t="str">
        <f t="shared" si="5"/>
        <v>I.</v>
      </c>
      <c r="AC35" s="69" t="str">
        <f t="shared" si="6"/>
        <v xml:space="preserve"> </v>
      </c>
    </row>
    <row r="36" spans="1:29" ht="16.2" thickBot="1" x14ac:dyDescent="0.35">
      <c r="A36" s="73" t="s">
        <v>77</v>
      </c>
      <c r="B36" s="74" t="s">
        <v>60</v>
      </c>
      <c r="C36" s="75">
        <v>8</v>
      </c>
      <c r="D36" s="76">
        <v>4</v>
      </c>
      <c r="E36" s="76">
        <v>3</v>
      </c>
      <c r="F36" s="76"/>
      <c r="G36" s="76"/>
      <c r="H36" s="76"/>
      <c r="I36" s="77"/>
      <c r="J36" s="78">
        <f t="shared" si="0"/>
        <v>140</v>
      </c>
      <c r="K36" s="79">
        <v>2</v>
      </c>
      <c r="L36" s="76">
        <v>7</v>
      </c>
      <c r="M36" s="76">
        <v>4</v>
      </c>
      <c r="N36" s="76">
        <v>2</v>
      </c>
      <c r="O36" s="76"/>
      <c r="P36" s="76"/>
      <c r="Q36" s="76"/>
      <c r="R36" s="76"/>
      <c r="S36" s="76"/>
      <c r="T36" s="76"/>
      <c r="U36" s="80"/>
      <c r="V36" s="66">
        <f t="shared" si="1"/>
        <v>129</v>
      </c>
      <c r="W36" s="75">
        <v>24</v>
      </c>
      <c r="X36" s="81">
        <v>24.74</v>
      </c>
      <c r="Y36" s="21">
        <v>0</v>
      </c>
      <c r="Z36" s="19">
        <f t="shared" si="3"/>
        <v>269</v>
      </c>
      <c r="AA36" s="48">
        <f t="shared" si="4"/>
        <v>21</v>
      </c>
      <c r="AB36" s="49" t="str">
        <f t="shared" si="5"/>
        <v>I.</v>
      </c>
      <c r="AC36" s="69" t="str">
        <f t="shared" si="6"/>
        <v>II.</v>
      </c>
    </row>
    <row r="37" spans="1:29" ht="16.2" thickBot="1" x14ac:dyDescent="0.35">
      <c r="A37" s="73" t="s">
        <v>78</v>
      </c>
      <c r="B37" s="74" t="s">
        <v>54</v>
      </c>
      <c r="C37" s="75">
        <v>5</v>
      </c>
      <c r="D37" s="76">
        <v>3</v>
      </c>
      <c r="E37" s="76">
        <v>6</v>
      </c>
      <c r="F37" s="76">
        <v>1</v>
      </c>
      <c r="G37" s="76"/>
      <c r="H37" s="76"/>
      <c r="I37" s="77"/>
      <c r="J37" s="78">
        <f t="shared" si="0"/>
        <v>132</v>
      </c>
      <c r="K37" s="79">
        <v>1</v>
      </c>
      <c r="L37" s="76">
        <v>4</v>
      </c>
      <c r="M37" s="76">
        <v>2</v>
      </c>
      <c r="N37" s="76">
        <v>6</v>
      </c>
      <c r="O37" s="76">
        <v>2</v>
      </c>
      <c r="P37" s="76"/>
      <c r="Q37" s="76"/>
      <c r="R37" s="76"/>
      <c r="S37" s="76"/>
      <c r="T37" s="76"/>
      <c r="U37" s="80"/>
      <c r="V37" s="66">
        <f t="shared" si="1"/>
        <v>116</v>
      </c>
      <c r="W37" s="75">
        <v>48</v>
      </c>
      <c r="X37" s="81">
        <v>31.34</v>
      </c>
      <c r="Y37" s="21">
        <f>SUM(W37-X37)</f>
        <v>16.66</v>
      </c>
      <c r="Z37" s="19">
        <f t="shared" si="3"/>
        <v>264.66000000000003</v>
      </c>
      <c r="AA37" s="48">
        <f t="shared" si="4"/>
        <v>22</v>
      </c>
      <c r="AB37" s="49" t="str">
        <f t="shared" si="5"/>
        <v>II.</v>
      </c>
      <c r="AC37" s="69" t="str">
        <f t="shared" si="6"/>
        <v>III.</v>
      </c>
    </row>
    <row r="38" spans="1:29" ht="16.2" thickBot="1" x14ac:dyDescent="0.35">
      <c r="A38" s="70" t="s">
        <v>79</v>
      </c>
      <c r="B38" s="15" t="s">
        <v>74</v>
      </c>
      <c r="C38" s="25">
        <v>7</v>
      </c>
      <c r="D38" s="26">
        <v>8</v>
      </c>
      <c r="E38" s="26"/>
      <c r="F38" s="26"/>
      <c r="G38" s="26"/>
      <c r="H38" s="26"/>
      <c r="I38" s="27"/>
      <c r="J38" s="71">
        <f t="shared" si="0"/>
        <v>142</v>
      </c>
      <c r="K38" s="72">
        <v>3</v>
      </c>
      <c r="L38" s="26">
        <v>1</v>
      </c>
      <c r="M38" s="26">
        <v>4</v>
      </c>
      <c r="N38" s="26">
        <v>5</v>
      </c>
      <c r="O38" s="26">
        <v>1</v>
      </c>
      <c r="P38" s="26"/>
      <c r="Q38" s="26"/>
      <c r="R38" s="26">
        <v>1</v>
      </c>
      <c r="S38" s="26"/>
      <c r="T38" s="26"/>
      <c r="U38" s="32"/>
      <c r="V38" s="23">
        <f t="shared" si="1"/>
        <v>115</v>
      </c>
      <c r="W38" s="25">
        <v>16</v>
      </c>
      <c r="X38" s="36">
        <v>27.4</v>
      </c>
      <c r="Y38" s="21">
        <v>0</v>
      </c>
      <c r="Z38" s="19">
        <f t="shared" si="3"/>
        <v>257</v>
      </c>
      <c r="AA38" s="48">
        <f t="shared" si="4"/>
        <v>23</v>
      </c>
      <c r="AB38" s="49" t="str">
        <f t="shared" si="5"/>
        <v>I.</v>
      </c>
      <c r="AC38" s="69" t="str">
        <f t="shared" si="6"/>
        <v xml:space="preserve"> </v>
      </c>
    </row>
    <row r="39" spans="1:29" ht="16.2" thickBot="1" x14ac:dyDescent="0.35">
      <c r="A39" s="70" t="s">
        <v>80</v>
      </c>
      <c r="B39" s="15" t="s">
        <v>52</v>
      </c>
      <c r="C39" s="25">
        <v>5</v>
      </c>
      <c r="D39" s="26">
        <v>4</v>
      </c>
      <c r="E39" s="26">
        <v>4</v>
      </c>
      <c r="F39" s="26">
        <v>1</v>
      </c>
      <c r="G39" s="26"/>
      <c r="H39" s="26"/>
      <c r="I39" s="27">
        <v>1</v>
      </c>
      <c r="J39" s="71">
        <f t="shared" si="0"/>
        <v>125</v>
      </c>
      <c r="K39" s="72"/>
      <c r="L39" s="26">
        <v>3</v>
      </c>
      <c r="M39" s="26">
        <v>4</v>
      </c>
      <c r="N39" s="26">
        <v>3</v>
      </c>
      <c r="O39" s="26">
        <v>1</v>
      </c>
      <c r="P39" s="26">
        <v>1</v>
      </c>
      <c r="Q39" s="26">
        <v>2</v>
      </c>
      <c r="R39" s="26">
        <v>1</v>
      </c>
      <c r="S39" s="26"/>
      <c r="T39" s="26"/>
      <c r="U39" s="32"/>
      <c r="V39" s="23">
        <f t="shared" si="1"/>
        <v>102</v>
      </c>
      <c r="W39" s="25">
        <v>51</v>
      </c>
      <c r="X39" s="36">
        <v>25.43</v>
      </c>
      <c r="Y39" s="21">
        <f>SUM(W39-X39)</f>
        <v>25.57</v>
      </c>
      <c r="Z39" s="19">
        <f t="shared" si="3"/>
        <v>252.57</v>
      </c>
      <c r="AA39" s="48">
        <f t="shared" si="4"/>
        <v>24</v>
      </c>
      <c r="AB39" s="49" t="str">
        <f t="shared" si="5"/>
        <v>III.</v>
      </c>
      <c r="AC39" s="69" t="str">
        <f t="shared" si="6"/>
        <v xml:space="preserve"> </v>
      </c>
    </row>
    <row r="40" spans="1:29" ht="16.2" thickBot="1" x14ac:dyDescent="0.35">
      <c r="A40" s="73" t="s">
        <v>81</v>
      </c>
      <c r="B40" s="74" t="s">
        <v>60</v>
      </c>
      <c r="C40" s="75">
        <v>6</v>
      </c>
      <c r="D40" s="76">
        <v>8</v>
      </c>
      <c r="E40" s="76">
        <v>1</v>
      </c>
      <c r="F40" s="76"/>
      <c r="G40" s="76"/>
      <c r="H40" s="76"/>
      <c r="I40" s="77"/>
      <c r="J40" s="78">
        <f t="shared" si="0"/>
        <v>140</v>
      </c>
      <c r="K40" s="79">
        <v>2</v>
      </c>
      <c r="L40" s="76">
        <v>3</v>
      </c>
      <c r="M40" s="76">
        <v>5</v>
      </c>
      <c r="N40" s="76">
        <v>2</v>
      </c>
      <c r="O40" s="76"/>
      <c r="P40" s="76">
        <v>1</v>
      </c>
      <c r="Q40" s="76">
        <v>1</v>
      </c>
      <c r="R40" s="76"/>
      <c r="S40" s="76"/>
      <c r="T40" s="76">
        <v>1</v>
      </c>
      <c r="U40" s="80"/>
      <c r="V40" s="66">
        <f t="shared" si="1"/>
        <v>111</v>
      </c>
      <c r="W40" s="75">
        <v>22</v>
      </c>
      <c r="X40" s="82">
        <v>21.32</v>
      </c>
      <c r="Y40" s="21">
        <f>SUM(W40-X40)</f>
        <v>0.67999999999999972</v>
      </c>
      <c r="Z40" s="19">
        <f t="shared" si="3"/>
        <v>251.68</v>
      </c>
      <c r="AA40" s="48">
        <f t="shared" si="4"/>
        <v>25</v>
      </c>
      <c r="AB40" s="49" t="str">
        <f t="shared" si="5"/>
        <v>I.</v>
      </c>
      <c r="AC40" s="69" t="str">
        <f t="shared" si="6"/>
        <v xml:space="preserve"> </v>
      </c>
    </row>
    <row r="41" spans="1:29" ht="16.2" thickBot="1" x14ac:dyDescent="0.35">
      <c r="A41" s="70" t="s">
        <v>82</v>
      </c>
      <c r="B41" s="15" t="s">
        <v>60</v>
      </c>
      <c r="C41" s="25">
        <v>5</v>
      </c>
      <c r="D41" s="26">
        <v>4</v>
      </c>
      <c r="E41" s="26">
        <v>4</v>
      </c>
      <c r="F41" s="26">
        <v>2</v>
      </c>
      <c r="G41" s="26"/>
      <c r="H41" s="26"/>
      <c r="I41" s="27"/>
      <c r="J41" s="71">
        <f t="shared" si="0"/>
        <v>132</v>
      </c>
      <c r="K41" s="72">
        <v>1</v>
      </c>
      <c r="L41" s="26">
        <v>2</v>
      </c>
      <c r="M41" s="26">
        <v>1</v>
      </c>
      <c r="N41" s="26">
        <v>2</v>
      </c>
      <c r="O41" s="26">
        <v>2</v>
      </c>
      <c r="P41" s="26">
        <v>2</v>
      </c>
      <c r="Q41" s="26"/>
      <c r="R41" s="26">
        <v>1</v>
      </c>
      <c r="S41" s="26">
        <v>1</v>
      </c>
      <c r="T41" s="26"/>
      <c r="U41" s="32">
        <v>3</v>
      </c>
      <c r="V41" s="23">
        <f t="shared" si="1"/>
        <v>77</v>
      </c>
      <c r="W41" s="25">
        <v>52</v>
      </c>
      <c r="X41" s="36">
        <v>24.4</v>
      </c>
      <c r="Y41" s="21">
        <f>SUM(W41-X41)</f>
        <v>27.6</v>
      </c>
      <c r="Z41" s="19">
        <f t="shared" si="3"/>
        <v>236.6</v>
      </c>
      <c r="AA41" s="48">
        <f t="shared" si="4"/>
        <v>26</v>
      </c>
      <c r="AB41" s="49" t="str">
        <f t="shared" si="5"/>
        <v>II.</v>
      </c>
      <c r="AC41" s="69" t="str">
        <f t="shared" si="6"/>
        <v xml:space="preserve"> </v>
      </c>
    </row>
    <row r="42" spans="1:29" ht="16.2" thickBot="1" x14ac:dyDescent="0.35">
      <c r="A42" s="73" t="s">
        <v>83</v>
      </c>
      <c r="B42" s="74" t="s">
        <v>60</v>
      </c>
      <c r="C42" s="75">
        <v>3</v>
      </c>
      <c r="D42" s="76">
        <v>3</v>
      </c>
      <c r="E42" s="76">
        <v>4</v>
      </c>
      <c r="F42" s="76">
        <v>4</v>
      </c>
      <c r="G42" s="76"/>
      <c r="H42" s="76"/>
      <c r="I42" s="77">
        <v>1</v>
      </c>
      <c r="J42" s="78">
        <f t="shared" si="0"/>
        <v>117</v>
      </c>
      <c r="K42" s="79"/>
      <c r="L42" s="76">
        <v>5</v>
      </c>
      <c r="M42" s="76">
        <v>3</v>
      </c>
      <c r="N42" s="76">
        <v>2</v>
      </c>
      <c r="O42" s="76">
        <v>2</v>
      </c>
      <c r="P42" s="76">
        <v>1</v>
      </c>
      <c r="Q42" s="76">
        <v>1</v>
      </c>
      <c r="R42" s="76"/>
      <c r="S42" s="76"/>
      <c r="T42" s="76"/>
      <c r="U42" s="80">
        <v>1</v>
      </c>
      <c r="V42" s="66">
        <f t="shared" si="1"/>
        <v>104</v>
      </c>
      <c r="W42" s="75">
        <v>43</v>
      </c>
      <c r="X42" s="81">
        <v>31.45</v>
      </c>
      <c r="Y42" s="21">
        <f>SUM(W42-X42)</f>
        <v>11.55</v>
      </c>
      <c r="Z42" s="19">
        <f t="shared" si="3"/>
        <v>232.55</v>
      </c>
      <c r="AA42" s="48">
        <f t="shared" si="4"/>
        <v>27</v>
      </c>
      <c r="AB42" s="49" t="str">
        <f t="shared" si="5"/>
        <v xml:space="preserve"> </v>
      </c>
      <c r="AC42" s="69" t="str">
        <f t="shared" si="6"/>
        <v xml:space="preserve"> </v>
      </c>
    </row>
    <row r="43" spans="1:29" ht="16.2" thickBot="1" x14ac:dyDescent="0.35">
      <c r="A43" s="83" t="s">
        <v>84</v>
      </c>
      <c r="B43" s="84" t="s">
        <v>52</v>
      </c>
      <c r="C43" s="85">
        <v>2</v>
      </c>
      <c r="D43" s="86">
        <v>5</v>
      </c>
      <c r="E43" s="86">
        <v>2</v>
      </c>
      <c r="F43" s="86">
        <v>3</v>
      </c>
      <c r="G43" s="86">
        <v>2</v>
      </c>
      <c r="H43" s="86"/>
      <c r="I43" s="87">
        <v>1</v>
      </c>
      <c r="J43" s="88">
        <f t="shared" si="0"/>
        <v>114</v>
      </c>
      <c r="K43" s="89"/>
      <c r="L43" s="86">
        <v>4</v>
      </c>
      <c r="M43" s="86">
        <v>2</v>
      </c>
      <c r="N43" s="86">
        <v>1</v>
      </c>
      <c r="O43" s="86">
        <v>3</v>
      </c>
      <c r="P43" s="86"/>
      <c r="Q43" s="86"/>
      <c r="R43" s="86">
        <v>1</v>
      </c>
      <c r="S43" s="86"/>
      <c r="T43" s="86"/>
      <c r="U43" s="90">
        <v>4</v>
      </c>
      <c r="V43" s="91">
        <f t="shared" si="1"/>
        <v>80</v>
      </c>
      <c r="W43" s="85">
        <v>42</v>
      </c>
      <c r="X43" s="92">
        <v>14.98</v>
      </c>
      <c r="Y43" s="93">
        <f>SUM(W43-X43)</f>
        <v>27.02</v>
      </c>
      <c r="Z43" s="94">
        <f t="shared" si="3"/>
        <v>221.02</v>
      </c>
      <c r="AA43" s="95">
        <f t="shared" si="4"/>
        <v>28</v>
      </c>
      <c r="AB43" s="96" t="str">
        <f t="shared" si="5"/>
        <v xml:space="preserve"> </v>
      </c>
      <c r="AC43" s="97" t="str">
        <f t="shared" si="6"/>
        <v xml:space="preserve"> </v>
      </c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6"/>
    </row>
    <row r="45" spans="1:29" x14ac:dyDescent="0.25">
      <c r="A45" s="263" t="s">
        <v>20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6" t="s">
        <v>21</v>
      </c>
      <c r="Z45" s="266"/>
      <c r="AA45" s="266"/>
      <c r="AB45" s="266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</row>
    <row r="47" spans="1:29" x14ac:dyDescent="0.25">
      <c r="A47" s="98" t="s">
        <v>27</v>
      </c>
      <c r="B47" s="98"/>
      <c r="C47" s="98"/>
      <c r="D47" s="98"/>
      <c r="E47" s="98"/>
      <c r="F47" s="98"/>
      <c r="G47" s="98"/>
      <c r="H47" s="98"/>
      <c r="I47" s="9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6"/>
    </row>
    <row r="48" spans="1:29" x14ac:dyDescent="0.25">
      <c r="A48" s="98" t="s">
        <v>28</v>
      </c>
      <c r="B48" s="99" t="s">
        <v>85</v>
      </c>
      <c r="C48" s="98"/>
      <c r="D48" s="98"/>
      <c r="E48" s="98"/>
      <c r="F48" s="98"/>
      <c r="G48" s="98"/>
      <c r="H48" s="98"/>
      <c r="I48" s="9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</row>
    <row r="49" spans="1:27" x14ac:dyDescent="0.25">
      <c r="A49" s="98" t="s">
        <v>29</v>
      </c>
      <c r="B49" s="100" t="s">
        <v>86</v>
      </c>
      <c r="C49" s="98"/>
      <c r="D49" s="98"/>
      <c r="E49" s="98"/>
      <c r="F49" s="98"/>
      <c r="G49" s="98"/>
      <c r="H49" s="98"/>
      <c r="I49" s="9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6"/>
    </row>
    <row r="50" spans="1:27" x14ac:dyDescent="0.25">
      <c r="A50" s="98" t="s">
        <v>30</v>
      </c>
      <c r="B50" s="100" t="s">
        <v>87</v>
      </c>
      <c r="C50" s="98"/>
      <c r="D50" s="98"/>
      <c r="E50" s="98"/>
      <c r="F50" s="98"/>
      <c r="G50" s="98"/>
      <c r="H50" s="98"/>
      <c r="I50" s="9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6"/>
    </row>
    <row r="51" spans="1:27" x14ac:dyDescent="0.25">
      <c r="A51" s="98" t="s">
        <v>31</v>
      </c>
      <c r="B51" s="98" t="s">
        <v>88</v>
      </c>
      <c r="C51" s="98"/>
      <c r="D51" s="98"/>
      <c r="E51" s="98"/>
      <c r="F51" s="98"/>
      <c r="G51" s="98"/>
      <c r="H51" s="98"/>
      <c r="I51" s="9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6"/>
    </row>
    <row r="52" spans="1:27" x14ac:dyDescent="0.25">
      <c r="A52" s="98" t="s">
        <v>32</v>
      </c>
      <c r="B52" s="100" t="s">
        <v>87</v>
      </c>
      <c r="C52" s="98"/>
      <c r="D52" s="98"/>
      <c r="E52" s="98"/>
      <c r="F52" s="98"/>
      <c r="G52" s="98"/>
      <c r="H52" s="98"/>
      <c r="I52" s="9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6"/>
    </row>
    <row r="53" spans="1:27" x14ac:dyDescent="0.25">
      <c r="A53" s="98" t="s">
        <v>34</v>
      </c>
      <c r="B53" s="99" t="s">
        <v>89</v>
      </c>
      <c r="C53" s="98"/>
      <c r="D53" s="98"/>
      <c r="E53" s="98"/>
      <c r="F53" s="98"/>
      <c r="G53" s="98"/>
      <c r="H53" s="98"/>
      <c r="I53" s="9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6"/>
    </row>
    <row r="54" spans="1:27" x14ac:dyDescent="0.25">
      <c r="A54" s="98" t="s">
        <v>35</v>
      </c>
      <c r="B54" s="99" t="s">
        <v>90</v>
      </c>
      <c r="C54" s="98"/>
      <c r="D54" s="98"/>
      <c r="E54" s="98"/>
      <c r="F54" s="98"/>
      <c r="G54" s="98"/>
      <c r="H54" s="98"/>
      <c r="I54" s="9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6"/>
    </row>
    <row r="55" spans="1:27" x14ac:dyDescent="0.25">
      <c r="A55" s="98"/>
      <c r="B55" s="100" t="s">
        <v>87</v>
      </c>
      <c r="C55" s="98"/>
      <c r="D55" s="98"/>
      <c r="E55" s="98"/>
      <c r="F55" s="98"/>
      <c r="G55" s="98"/>
      <c r="H55" s="98"/>
      <c r="I55" s="9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6"/>
    </row>
  </sheetData>
  <mergeCells count="20"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  <mergeCell ref="A45:X45"/>
    <mergeCell ref="Y45:AB45"/>
    <mergeCell ref="B13:AC13"/>
    <mergeCell ref="A14:A15"/>
    <mergeCell ref="B14:B15"/>
    <mergeCell ref="C14:J14"/>
    <mergeCell ref="W14:Y14"/>
    <mergeCell ref="Z14:AA1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D1CF-ABB3-481A-A68F-82FEAFFC60F5}">
  <dimension ref="A1:AC87"/>
  <sheetViews>
    <sheetView workbookViewId="0">
      <selection activeCell="B60" sqref="B60"/>
    </sheetView>
  </sheetViews>
  <sheetFormatPr defaultRowHeight="13.2" x14ac:dyDescent="0.25"/>
  <cols>
    <col min="1" max="1" width="17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112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113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114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78"/>
    </row>
    <row r="7" spans="1:29" ht="13.8" thickBot="1" x14ac:dyDescent="0.3">
      <c r="A7" s="42" t="s">
        <v>5</v>
      </c>
      <c r="B7" s="261" t="s">
        <v>115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0" t="s">
        <v>116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78"/>
    </row>
    <row r="13" spans="1:29" ht="13.8" thickBot="1" x14ac:dyDescent="0.3">
      <c r="A13" s="42" t="s">
        <v>7</v>
      </c>
      <c r="B13" s="303" t="s">
        <v>117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16.2" thickBot="1" x14ac:dyDescent="0.35">
      <c r="A14" s="298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132" t="s">
        <v>40</v>
      </c>
      <c r="AC14" s="133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134" t="s">
        <v>36</v>
      </c>
      <c r="AC15" s="135" t="s">
        <v>37</v>
      </c>
    </row>
    <row r="16" spans="1:29" ht="15.6" x14ac:dyDescent="0.3">
      <c r="A16" s="136" t="s">
        <v>118</v>
      </c>
      <c r="B16" s="136" t="s">
        <v>119</v>
      </c>
      <c r="C16" s="113">
        <v>12</v>
      </c>
      <c r="D16" s="114">
        <v>3</v>
      </c>
      <c r="E16" s="114"/>
      <c r="F16" s="114"/>
      <c r="G16" s="114"/>
      <c r="H16" s="114"/>
      <c r="I16" s="115"/>
      <c r="J16" s="137">
        <f t="shared" ref="J16:J75" si="0">IF(SUM(C16:I16)=0,0,IF(SUM(C16:I16)&lt;15,"CHYBÍ",IF(SUM(C16:I16)&gt;15,"MOC",IF(SUM(C16:I16)=15,SUM(C16*10+D16*9+E16*8+F16*7+G16*6+H16*5)))))</f>
        <v>147</v>
      </c>
      <c r="K16" s="138">
        <v>6</v>
      </c>
      <c r="L16" s="118">
        <v>8</v>
      </c>
      <c r="M16" s="118">
        <v>1</v>
      </c>
      <c r="N16" s="118"/>
      <c r="O16" s="118"/>
      <c r="P16" s="118"/>
      <c r="Q16" s="118"/>
      <c r="R16" s="118"/>
      <c r="S16" s="118"/>
      <c r="T16" s="118"/>
      <c r="U16" s="119"/>
      <c r="V16" s="23">
        <f t="shared" ref="V16:V75" si="1">IF(SUM(K16:U16)=0,0,IF(SUM(K16:U16)&lt;15,"CHYBÍ",IF(SUM(K16:U16)=15,SUM(K16*10+L16*9+M16*8+N16*7+O16*6+P16*5+Q16*4+R16*3+S16*2+T16*1,IF(SUM(K16:U16)&gt;15,"MOC")))))</f>
        <v>140</v>
      </c>
      <c r="W16" s="120">
        <v>67</v>
      </c>
      <c r="X16" s="121">
        <v>11.93</v>
      </c>
      <c r="Y16" s="20">
        <f t="shared" ref="Y16:Y75" si="2">SUM(W16-X16)</f>
        <v>55.07</v>
      </c>
      <c r="Z16" s="139">
        <f t="shared" ref="Z16:Z75" si="3">SUM(J16+V16+Y16)</f>
        <v>342.07</v>
      </c>
      <c r="AA16" s="140">
        <f t="shared" ref="AA16:AA75" si="4">RANK(Z16,$Z$16:$Z$75)</f>
        <v>1</v>
      </c>
      <c r="AB16" s="141" t="str">
        <f t="shared" ref="AB16:AB75" si="5">IF(AND(J16&gt;=146,J16&lt;=150),"M",IF(AND(J16&gt;=140,J16&lt;=145),"I.",IF(AND(J16&gt;=130,J16&lt;=139),"II.",IF(AND(J16&gt;=125,J16&lt;=133),"III."," "))))</f>
        <v>M</v>
      </c>
      <c r="AC16" s="49" t="str">
        <f t="shared" ref="AC16:AC75" si="6">IF(AND(V16&gt;=137,V16&lt;=150),"M",IF(AND(V16&gt;=131,V16&lt;=136),"I.",IF(AND(V16&gt;=125,V16&lt;=130),"II.",IF(AND(V16&gt;=116,V16&lt;=124),"III."," "))))</f>
        <v>M</v>
      </c>
    </row>
    <row r="17" spans="1:29" ht="15.6" x14ac:dyDescent="0.3">
      <c r="A17" s="142" t="s">
        <v>120</v>
      </c>
      <c r="B17" s="142" t="s">
        <v>121</v>
      </c>
      <c r="C17" s="25">
        <v>12</v>
      </c>
      <c r="D17" s="26">
        <v>3</v>
      </c>
      <c r="E17" s="26"/>
      <c r="F17" s="26"/>
      <c r="G17" s="26"/>
      <c r="H17" s="26"/>
      <c r="I17" s="27"/>
      <c r="J17" s="71">
        <f t="shared" si="0"/>
        <v>147</v>
      </c>
      <c r="K17" s="72">
        <v>4</v>
      </c>
      <c r="L17" s="26">
        <v>4</v>
      </c>
      <c r="M17" s="26">
        <v>6</v>
      </c>
      <c r="N17" s="26">
        <v>1</v>
      </c>
      <c r="O17" s="26"/>
      <c r="P17" s="26"/>
      <c r="Q17" s="26"/>
      <c r="R17" s="26"/>
      <c r="S17" s="26"/>
      <c r="T17" s="26"/>
      <c r="U17" s="32"/>
      <c r="V17" s="23">
        <f t="shared" si="1"/>
        <v>131</v>
      </c>
      <c r="W17" s="25">
        <v>64</v>
      </c>
      <c r="X17" s="36">
        <v>8.64</v>
      </c>
      <c r="Y17" s="21">
        <f t="shared" si="2"/>
        <v>55.36</v>
      </c>
      <c r="Z17" s="143">
        <f t="shared" si="3"/>
        <v>333.36</v>
      </c>
      <c r="AA17" s="144">
        <f t="shared" si="4"/>
        <v>2</v>
      </c>
      <c r="AB17" s="141" t="str">
        <f t="shared" si="5"/>
        <v>M</v>
      </c>
      <c r="AC17" s="49" t="str">
        <f t="shared" si="6"/>
        <v>I.</v>
      </c>
    </row>
    <row r="18" spans="1:29" ht="15.6" x14ac:dyDescent="0.3">
      <c r="A18" s="145" t="s">
        <v>122</v>
      </c>
      <c r="B18" s="145" t="s">
        <v>123</v>
      </c>
      <c r="C18" s="25">
        <v>11</v>
      </c>
      <c r="D18" s="26">
        <v>4</v>
      </c>
      <c r="E18" s="26"/>
      <c r="F18" s="26"/>
      <c r="G18" s="26"/>
      <c r="H18" s="26"/>
      <c r="I18" s="27"/>
      <c r="J18" s="71">
        <f t="shared" si="0"/>
        <v>146</v>
      </c>
      <c r="K18" s="72">
        <v>5</v>
      </c>
      <c r="L18" s="26">
        <v>6</v>
      </c>
      <c r="M18" s="26">
        <v>4</v>
      </c>
      <c r="N18" s="26"/>
      <c r="O18" s="26"/>
      <c r="P18" s="26"/>
      <c r="Q18" s="26"/>
      <c r="R18" s="26"/>
      <c r="S18" s="26"/>
      <c r="T18" s="26"/>
      <c r="U18" s="32"/>
      <c r="V18" s="23">
        <f t="shared" si="1"/>
        <v>136</v>
      </c>
      <c r="W18" s="25">
        <v>60</v>
      </c>
      <c r="X18" s="36">
        <v>11.91</v>
      </c>
      <c r="Y18" s="21">
        <f t="shared" si="2"/>
        <v>48.09</v>
      </c>
      <c r="Z18" s="143">
        <f t="shared" si="3"/>
        <v>330.09000000000003</v>
      </c>
      <c r="AA18" s="144">
        <f t="shared" si="4"/>
        <v>3</v>
      </c>
      <c r="AB18" s="141" t="str">
        <f t="shared" si="5"/>
        <v>M</v>
      </c>
      <c r="AC18" s="49" t="str">
        <f t="shared" si="6"/>
        <v>I.</v>
      </c>
    </row>
    <row r="19" spans="1:29" ht="15.6" x14ac:dyDescent="0.3">
      <c r="A19" s="146" t="s">
        <v>124</v>
      </c>
      <c r="B19" s="146" t="s">
        <v>119</v>
      </c>
      <c r="C19" s="25">
        <v>13</v>
      </c>
      <c r="D19" s="26"/>
      <c r="E19" s="26">
        <v>2</v>
      </c>
      <c r="F19" s="26"/>
      <c r="G19" s="26"/>
      <c r="H19" s="26"/>
      <c r="I19" s="27"/>
      <c r="J19" s="71">
        <f t="shared" si="0"/>
        <v>146</v>
      </c>
      <c r="K19" s="72">
        <v>6</v>
      </c>
      <c r="L19" s="26">
        <v>5</v>
      </c>
      <c r="M19" s="26">
        <v>4</v>
      </c>
      <c r="N19" s="26"/>
      <c r="O19" s="26"/>
      <c r="P19" s="26"/>
      <c r="Q19" s="26"/>
      <c r="R19" s="26"/>
      <c r="S19" s="26"/>
      <c r="T19" s="26"/>
      <c r="U19" s="32"/>
      <c r="V19" s="23">
        <f t="shared" si="1"/>
        <v>137</v>
      </c>
      <c r="W19" s="25">
        <v>60</v>
      </c>
      <c r="X19" s="36">
        <v>14.74</v>
      </c>
      <c r="Y19" s="21">
        <f t="shared" si="2"/>
        <v>45.26</v>
      </c>
      <c r="Z19" s="143">
        <f t="shared" si="3"/>
        <v>328.26</v>
      </c>
      <c r="AA19" s="144">
        <f t="shared" si="4"/>
        <v>4</v>
      </c>
      <c r="AB19" s="141" t="str">
        <f t="shared" si="5"/>
        <v>M</v>
      </c>
      <c r="AC19" s="49" t="str">
        <f t="shared" si="6"/>
        <v>M</v>
      </c>
    </row>
    <row r="20" spans="1:29" ht="15.6" x14ac:dyDescent="0.3">
      <c r="A20" s="24" t="s">
        <v>125</v>
      </c>
      <c r="B20" s="258" t="s">
        <v>126</v>
      </c>
      <c r="C20" s="25">
        <v>10</v>
      </c>
      <c r="D20" s="26">
        <v>5</v>
      </c>
      <c r="E20" s="26"/>
      <c r="F20" s="26"/>
      <c r="G20" s="26"/>
      <c r="H20" s="26"/>
      <c r="I20" s="27"/>
      <c r="J20" s="71">
        <f t="shared" si="0"/>
        <v>145</v>
      </c>
      <c r="K20" s="72">
        <v>3</v>
      </c>
      <c r="L20" s="26">
        <v>4</v>
      </c>
      <c r="M20" s="26">
        <v>4</v>
      </c>
      <c r="N20" s="26">
        <v>2</v>
      </c>
      <c r="O20" s="26">
        <v>1</v>
      </c>
      <c r="P20" s="26">
        <v>1</v>
      </c>
      <c r="Q20" s="26"/>
      <c r="R20" s="26"/>
      <c r="S20" s="26"/>
      <c r="T20" s="26"/>
      <c r="U20" s="32"/>
      <c r="V20" s="23">
        <f t="shared" si="1"/>
        <v>123</v>
      </c>
      <c r="W20" s="25">
        <v>72</v>
      </c>
      <c r="X20" s="36">
        <v>12.96</v>
      </c>
      <c r="Y20" s="21">
        <f t="shared" si="2"/>
        <v>59.04</v>
      </c>
      <c r="Z20" s="143">
        <f t="shared" si="3"/>
        <v>327.04000000000002</v>
      </c>
      <c r="AA20" s="144">
        <f t="shared" si="4"/>
        <v>5</v>
      </c>
      <c r="AB20" s="141" t="str">
        <f t="shared" si="5"/>
        <v>I.</v>
      </c>
      <c r="AC20" s="49" t="str">
        <f t="shared" si="6"/>
        <v>III.</v>
      </c>
    </row>
    <row r="21" spans="1:29" ht="15.6" x14ac:dyDescent="0.3">
      <c r="A21" s="142" t="s">
        <v>127</v>
      </c>
      <c r="B21" s="142" t="s">
        <v>128</v>
      </c>
      <c r="C21" s="25">
        <v>8</v>
      </c>
      <c r="D21" s="26">
        <v>5</v>
      </c>
      <c r="E21" s="26">
        <v>1</v>
      </c>
      <c r="F21" s="26">
        <v>1</v>
      </c>
      <c r="G21" s="26"/>
      <c r="H21" s="26"/>
      <c r="I21" s="27"/>
      <c r="J21" s="71">
        <f t="shared" si="0"/>
        <v>140</v>
      </c>
      <c r="K21" s="72">
        <v>3</v>
      </c>
      <c r="L21" s="26">
        <v>5</v>
      </c>
      <c r="M21" s="26">
        <v>5</v>
      </c>
      <c r="N21" s="26"/>
      <c r="O21" s="26">
        <v>1</v>
      </c>
      <c r="P21" s="26"/>
      <c r="Q21" s="26">
        <v>1</v>
      </c>
      <c r="R21" s="26"/>
      <c r="S21" s="26"/>
      <c r="T21" s="26"/>
      <c r="U21" s="32"/>
      <c r="V21" s="23">
        <f t="shared" si="1"/>
        <v>125</v>
      </c>
      <c r="W21" s="25">
        <v>74</v>
      </c>
      <c r="X21" s="36">
        <v>14.24</v>
      </c>
      <c r="Y21" s="21">
        <f t="shared" si="2"/>
        <v>59.76</v>
      </c>
      <c r="Z21" s="143">
        <f t="shared" si="3"/>
        <v>324.76</v>
      </c>
      <c r="AA21" s="144">
        <f t="shared" si="4"/>
        <v>6</v>
      </c>
      <c r="AB21" s="141" t="str">
        <f t="shared" si="5"/>
        <v>I.</v>
      </c>
      <c r="AC21" s="49" t="str">
        <f t="shared" si="6"/>
        <v>II.</v>
      </c>
    </row>
    <row r="22" spans="1:29" ht="15.6" x14ac:dyDescent="0.3">
      <c r="A22" s="142" t="s">
        <v>129</v>
      </c>
      <c r="B22" s="142" t="s">
        <v>121</v>
      </c>
      <c r="C22" s="25">
        <v>7</v>
      </c>
      <c r="D22" s="26">
        <v>7</v>
      </c>
      <c r="E22" s="26">
        <v>1</v>
      </c>
      <c r="F22" s="26"/>
      <c r="G22" s="26"/>
      <c r="H22" s="26"/>
      <c r="I22" s="27"/>
      <c r="J22" s="71">
        <f t="shared" si="0"/>
        <v>141</v>
      </c>
      <c r="K22" s="72">
        <v>6</v>
      </c>
      <c r="L22" s="26">
        <v>4</v>
      </c>
      <c r="M22" s="26">
        <v>1</v>
      </c>
      <c r="N22" s="26">
        <v>2</v>
      </c>
      <c r="O22" s="26">
        <v>2</v>
      </c>
      <c r="P22" s="26"/>
      <c r="Q22" s="26"/>
      <c r="R22" s="26"/>
      <c r="S22" s="26"/>
      <c r="T22" s="26"/>
      <c r="U22" s="32"/>
      <c r="V22" s="23">
        <f t="shared" si="1"/>
        <v>130</v>
      </c>
      <c r="W22" s="25">
        <v>65</v>
      </c>
      <c r="X22" s="36">
        <v>13.23</v>
      </c>
      <c r="Y22" s="21">
        <f t="shared" si="2"/>
        <v>51.769999999999996</v>
      </c>
      <c r="Z22" s="143">
        <f t="shared" si="3"/>
        <v>322.77</v>
      </c>
      <c r="AA22" s="144">
        <f t="shared" si="4"/>
        <v>7</v>
      </c>
      <c r="AB22" s="141" t="str">
        <f t="shared" si="5"/>
        <v>I.</v>
      </c>
      <c r="AC22" s="49" t="str">
        <f t="shared" si="6"/>
        <v>II.</v>
      </c>
    </row>
    <row r="23" spans="1:29" ht="15.6" x14ac:dyDescent="0.3">
      <c r="A23" s="142" t="s">
        <v>130</v>
      </c>
      <c r="B23" s="142" t="s">
        <v>121</v>
      </c>
      <c r="C23" s="25">
        <v>5</v>
      </c>
      <c r="D23" s="26">
        <v>6</v>
      </c>
      <c r="E23" s="26">
        <v>4</v>
      </c>
      <c r="F23" s="26"/>
      <c r="G23" s="26"/>
      <c r="H23" s="26"/>
      <c r="I23" s="27"/>
      <c r="J23" s="71">
        <f t="shared" si="0"/>
        <v>136</v>
      </c>
      <c r="K23" s="72">
        <v>7</v>
      </c>
      <c r="L23" s="26">
        <v>4</v>
      </c>
      <c r="M23" s="26">
        <v>3</v>
      </c>
      <c r="N23" s="26">
        <v>1</v>
      </c>
      <c r="O23" s="26"/>
      <c r="P23" s="26"/>
      <c r="Q23" s="26"/>
      <c r="R23" s="26"/>
      <c r="S23" s="26"/>
      <c r="T23" s="26"/>
      <c r="U23" s="32"/>
      <c r="V23" s="23">
        <f t="shared" si="1"/>
        <v>137</v>
      </c>
      <c r="W23" s="25">
        <v>59</v>
      </c>
      <c r="X23" s="36">
        <v>12.32</v>
      </c>
      <c r="Y23" s="21">
        <f t="shared" si="2"/>
        <v>46.68</v>
      </c>
      <c r="Z23" s="143">
        <f t="shared" si="3"/>
        <v>319.68</v>
      </c>
      <c r="AA23" s="144">
        <f t="shared" si="4"/>
        <v>8</v>
      </c>
      <c r="AB23" s="141" t="str">
        <f t="shared" si="5"/>
        <v>II.</v>
      </c>
      <c r="AC23" s="49" t="str">
        <f t="shared" si="6"/>
        <v>M</v>
      </c>
    </row>
    <row r="24" spans="1:29" ht="15.6" x14ac:dyDescent="0.3">
      <c r="A24" s="24" t="s">
        <v>131</v>
      </c>
      <c r="B24" s="24" t="s">
        <v>121</v>
      </c>
      <c r="C24" s="25">
        <v>8</v>
      </c>
      <c r="D24" s="26">
        <v>4</v>
      </c>
      <c r="E24" s="26">
        <v>3</v>
      </c>
      <c r="F24" s="26"/>
      <c r="G24" s="26"/>
      <c r="H24" s="26"/>
      <c r="I24" s="27"/>
      <c r="J24" s="71">
        <f t="shared" si="0"/>
        <v>140</v>
      </c>
      <c r="K24" s="72">
        <v>3</v>
      </c>
      <c r="L24" s="26"/>
      <c r="M24" s="26">
        <v>6</v>
      </c>
      <c r="N24" s="26">
        <v>5</v>
      </c>
      <c r="O24" s="26">
        <v>1</v>
      </c>
      <c r="P24" s="26"/>
      <c r="Q24" s="26"/>
      <c r="R24" s="26"/>
      <c r="S24" s="26"/>
      <c r="T24" s="26"/>
      <c r="U24" s="32"/>
      <c r="V24" s="23">
        <f t="shared" si="1"/>
        <v>119</v>
      </c>
      <c r="W24" s="25">
        <v>74</v>
      </c>
      <c r="X24" s="36">
        <v>13.7</v>
      </c>
      <c r="Y24" s="21">
        <f t="shared" si="2"/>
        <v>60.3</v>
      </c>
      <c r="Z24" s="143">
        <f t="shared" si="3"/>
        <v>319.3</v>
      </c>
      <c r="AA24" s="144">
        <f t="shared" si="4"/>
        <v>9</v>
      </c>
      <c r="AB24" s="141" t="str">
        <f t="shared" si="5"/>
        <v>I.</v>
      </c>
      <c r="AC24" s="49" t="str">
        <f t="shared" si="6"/>
        <v>III.</v>
      </c>
    </row>
    <row r="25" spans="1:29" ht="15.6" x14ac:dyDescent="0.3">
      <c r="A25" s="142" t="s">
        <v>132</v>
      </c>
      <c r="B25" s="259" t="s">
        <v>126</v>
      </c>
      <c r="C25" s="25">
        <v>7</v>
      </c>
      <c r="D25" s="26">
        <v>8</v>
      </c>
      <c r="E25" s="26"/>
      <c r="F25" s="26"/>
      <c r="G25" s="26"/>
      <c r="H25" s="26"/>
      <c r="I25" s="27"/>
      <c r="J25" s="71">
        <f t="shared" si="0"/>
        <v>142</v>
      </c>
      <c r="K25" s="72">
        <v>4</v>
      </c>
      <c r="L25" s="26">
        <v>2</v>
      </c>
      <c r="M25" s="26">
        <v>4</v>
      </c>
      <c r="N25" s="26">
        <v>3</v>
      </c>
      <c r="O25" s="26">
        <v>1</v>
      </c>
      <c r="P25" s="26">
        <v>1</v>
      </c>
      <c r="Q25" s="26"/>
      <c r="R25" s="26"/>
      <c r="S25" s="26"/>
      <c r="T25" s="26"/>
      <c r="U25" s="32"/>
      <c r="V25" s="23">
        <f t="shared" si="1"/>
        <v>122</v>
      </c>
      <c r="W25" s="25">
        <v>70</v>
      </c>
      <c r="X25" s="36">
        <v>15.6</v>
      </c>
      <c r="Y25" s="21">
        <f t="shared" si="2"/>
        <v>54.4</v>
      </c>
      <c r="Z25" s="143">
        <f t="shared" si="3"/>
        <v>318.39999999999998</v>
      </c>
      <c r="AA25" s="144">
        <f t="shared" si="4"/>
        <v>10</v>
      </c>
      <c r="AB25" s="141" t="str">
        <f t="shared" si="5"/>
        <v>I.</v>
      </c>
      <c r="AC25" s="49" t="str">
        <f t="shared" si="6"/>
        <v>III.</v>
      </c>
    </row>
    <row r="26" spans="1:29" ht="15.6" x14ac:dyDescent="0.3">
      <c r="A26" s="142" t="s">
        <v>133</v>
      </c>
      <c r="B26" s="259" t="s">
        <v>126</v>
      </c>
      <c r="C26" s="25">
        <v>9</v>
      </c>
      <c r="D26" s="26">
        <v>4</v>
      </c>
      <c r="E26" s="26">
        <v>2</v>
      </c>
      <c r="F26" s="26"/>
      <c r="G26" s="26"/>
      <c r="H26" s="26"/>
      <c r="I26" s="27"/>
      <c r="J26" s="71">
        <f t="shared" si="0"/>
        <v>142</v>
      </c>
      <c r="K26" s="72">
        <v>4</v>
      </c>
      <c r="L26" s="26">
        <v>6</v>
      </c>
      <c r="M26" s="26">
        <v>4</v>
      </c>
      <c r="N26" s="26"/>
      <c r="O26" s="26">
        <v>1</v>
      </c>
      <c r="P26" s="26"/>
      <c r="Q26" s="26"/>
      <c r="R26" s="26"/>
      <c r="S26" s="26"/>
      <c r="T26" s="26"/>
      <c r="U26" s="32"/>
      <c r="V26" s="23">
        <f t="shared" si="1"/>
        <v>132</v>
      </c>
      <c r="W26" s="25">
        <v>56</v>
      </c>
      <c r="X26" s="36">
        <v>12.55</v>
      </c>
      <c r="Y26" s="21">
        <f t="shared" si="2"/>
        <v>43.45</v>
      </c>
      <c r="Z26" s="143">
        <f t="shared" si="3"/>
        <v>317.45</v>
      </c>
      <c r="AA26" s="144">
        <f t="shared" si="4"/>
        <v>11</v>
      </c>
      <c r="AB26" s="141" t="str">
        <f t="shared" si="5"/>
        <v>I.</v>
      </c>
      <c r="AC26" s="49" t="str">
        <f t="shared" si="6"/>
        <v>I.</v>
      </c>
    </row>
    <row r="27" spans="1:29" ht="15.6" x14ac:dyDescent="0.3">
      <c r="A27" s="142" t="s">
        <v>134</v>
      </c>
      <c r="B27" s="142" t="s">
        <v>135</v>
      </c>
      <c r="C27" s="25">
        <v>13</v>
      </c>
      <c r="D27" s="26">
        <v>2</v>
      </c>
      <c r="E27" s="26"/>
      <c r="F27" s="26"/>
      <c r="G27" s="26"/>
      <c r="H27" s="26"/>
      <c r="I27" s="27"/>
      <c r="J27" s="71">
        <f t="shared" si="0"/>
        <v>148</v>
      </c>
      <c r="K27" s="72">
        <v>5</v>
      </c>
      <c r="L27" s="26">
        <v>7</v>
      </c>
      <c r="M27" s="26">
        <v>2</v>
      </c>
      <c r="N27" s="26">
        <v>1</v>
      </c>
      <c r="O27" s="26"/>
      <c r="P27" s="26"/>
      <c r="Q27" s="26"/>
      <c r="R27" s="26"/>
      <c r="S27" s="26"/>
      <c r="T27" s="26"/>
      <c r="U27" s="32"/>
      <c r="V27" s="23">
        <f t="shared" si="1"/>
        <v>136</v>
      </c>
      <c r="W27" s="25">
        <v>53</v>
      </c>
      <c r="X27" s="36">
        <v>20.34</v>
      </c>
      <c r="Y27" s="21">
        <f t="shared" si="2"/>
        <v>32.659999999999997</v>
      </c>
      <c r="Z27" s="143">
        <f t="shared" si="3"/>
        <v>316.65999999999997</v>
      </c>
      <c r="AA27" s="144">
        <f t="shared" si="4"/>
        <v>12</v>
      </c>
      <c r="AB27" s="141" t="str">
        <f t="shared" si="5"/>
        <v>M</v>
      </c>
      <c r="AC27" s="49" t="str">
        <f t="shared" si="6"/>
        <v>I.</v>
      </c>
    </row>
    <row r="28" spans="1:29" ht="15.6" x14ac:dyDescent="0.3">
      <c r="A28" s="142" t="s">
        <v>136</v>
      </c>
      <c r="B28" s="259" t="s">
        <v>126</v>
      </c>
      <c r="C28" s="25">
        <v>11</v>
      </c>
      <c r="D28" s="26">
        <v>4</v>
      </c>
      <c r="E28" s="26"/>
      <c r="F28" s="26"/>
      <c r="G28" s="26"/>
      <c r="H28" s="26"/>
      <c r="I28" s="27"/>
      <c r="J28" s="71">
        <f t="shared" si="0"/>
        <v>146</v>
      </c>
      <c r="K28" s="72">
        <v>2</v>
      </c>
      <c r="L28" s="26">
        <v>6</v>
      </c>
      <c r="M28" s="26">
        <v>2</v>
      </c>
      <c r="N28" s="26">
        <v>3</v>
      </c>
      <c r="O28" s="26">
        <v>1</v>
      </c>
      <c r="P28" s="26">
        <v>1</v>
      </c>
      <c r="Q28" s="26"/>
      <c r="R28" s="26"/>
      <c r="S28" s="26"/>
      <c r="T28" s="26"/>
      <c r="U28" s="32"/>
      <c r="V28" s="23">
        <f t="shared" si="1"/>
        <v>122</v>
      </c>
      <c r="W28" s="25">
        <v>65</v>
      </c>
      <c r="X28" s="36">
        <v>17.309999999999999</v>
      </c>
      <c r="Y28" s="21">
        <f t="shared" si="2"/>
        <v>47.69</v>
      </c>
      <c r="Z28" s="143">
        <f t="shared" si="3"/>
        <v>315.69</v>
      </c>
      <c r="AA28" s="144">
        <f t="shared" si="4"/>
        <v>13</v>
      </c>
      <c r="AB28" s="141" t="str">
        <f t="shared" si="5"/>
        <v>M</v>
      </c>
      <c r="AC28" s="49" t="str">
        <f t="shared" si="6"/>
        <v>III.</v>
      </c>
    </row>
    <row r="29" spans="1:29" ht="15.6" x14ac:dyDescent="0.3">
      <c r="A29" s="24" t="s">
        <v>137</v>
      </c>
      <c r="B29" s="258" t="s">
        <v>126</v>
      </c>
      <c r="C29" s="25">
        <v>9</v>
      </c>
      <c r="D29" s="26">
        <v>6</v>
      </c>
      <c r="E29" s="26"/>
      <c r="F29" s="26"/>
      <c r="G29" s="26"/>
      <c r="H29" s="26"/>
      <c r="I29" s="27"/>
      <c r="J29" s="71">
        <f t="shared" si="0"/>
        <v>144</v>
      </c>
      <c r="K29" s="72">
        <v>5</v>
      </c>
      <c r="L29" s="26">
        <v>5</v>
      </c>
      <c r="M29" s="26">
        <v>4</v>
      </c>
      <c r="N29" s="26">
        <v>1</v>
      </c>
      <c r="O29" s="26"/>
      <c r="P29" s="26"/>
      <c r="Q29" s="26"/>
      <c r="R29" s="26"/>
      <c r="S29" s="26"/>
      <c r="T29" s="26"/>
      <c r="U29" s="32"/>
      <c r="V29" s="23">
        <f t="shared" si="1"/>
        <v>134</v>
      </c>
      <c r="W29" s="25">
        <v>47</v>
      </c>
      <c r="X29" s="36">
        <v>13.25</v>
      </c>
      <c r="Y29" s="21">
        <f t="shared" si="2"/>
        <v>33.75</v>
      </c>
      <c r="Z29" s="143">
        <f t="shared" si="3"/>
        <v>311.75</v>
      </c>
      <c r="AA29" s="144">
        <f t="shared" si="4"/>
        <v>14</v>
      </c>
      <c r="AB29" s="141" t="str">
        <f t="shared" si="5"/>
        <v>I.</v>
      </c>
      <c r="AC29" s="49" t="str">
        <f t="shared" si="6"/>
        <v>I.</v>
      </c>
    </row>
    <row r="30" spans="1:29" ht="15.6" x14ac:dyDescent="0.3">
      <c r="A30" s="142" t="s">
        <v>138</v>
      </c>
      <c r="B30" s="142" t="s">
        <v>101</v>
      </c>
      <c r="C30" s="25">
        <v>1</v>
      </c>
      <c r="D30" s="26">
        <v>6</v>
      </c>
      <c r="E30" s="26">
        <v>3</v>
      </c>
      <c r="F30" s="26">
        <v>5</v>
      </c>
      <c r="G30" s="26"/>
      <c r="H30" s="26"/>
      <c r="I30" s="27"/>
      <c r="J30" s="71">
        <f t="shared" si="0"/>
        <v>123</v>
      </c>
      <c r="K30" s="72">
        <v>3</v>
      </c>
      <c r="L30" s="26">
        <v>4</v>
      </c>
      <c r="M30" s="26">
        <v>4</v>
      </c>
      <c r="N30" s="26">
        <v>1</v>
      </c>
      <c r="O30" s="26">
        <v>2</v>
      </c>
      <c r="P30" s="26">
        <v>1</v>
      </c>
      <c r="Q30" s="26"/>
      <c r="R30" s="26"/>
      <c r="S30" s="26"/>
      <c r="T30" s="26"/>
      <c r="U30" s="32"/>
      <c r="V30" s="23">
        <f t="shared" si="1"/>
        <v>122</v>
      </c>
      <c r="W30" s="25">
        <v>76</v>
      </c>
      <c r="X30" s="36">
        <v>9.4</v>
      </c>
      <c r="Y30" s="21">
        <f t="shared" si="2"/>
        <v>66.599999999999994</v>
      </c>
      <c r="Z30" s="143">
        <f t="shared" si="3"/>
        <v>311.60000000000002</v>
      </c>
      <c r="AA30" s="144">
        <f t="shared" si="4"/>
        <v>15</v>
      </c>
      <c r="AB30" s="141" t="str">
        <f t="shared" si="5"/>
        <v xml:space="preserve"> </v>
      </c>
      <c r="AC30" s="49" t="str">
        <f t="shared" si="6"/>
        <v>III.</v>
      </c>
    </row>
    <row r="31" spans="1:29" ht="15.6" x14ac:dyDescent="0.3">
      <c r="A31" s="24" t="s">
        <v>139</v>
      </c>
      <c r="B31" s="24" t="s">
        <v>140</v>
      </c>
      <c r="C31" s="25">
        <v>8</v>
      </c>
      <c r="D31" s="26">
        <v>7</v>
      </c>
      <c r="E31" s="26"/>
      <c r="F31" s="26"/>
      <c r="G31" s="26"/>
      <c r="H31" s="26"/>
      <c r="I31" s="27"/>
      <c r="J31" s="71">
        <f t="shared" si="0"/>
        <v>143</v>
      </c>
      <c r="K31" s="72">
        <v>2</v>
      </c>
      <c r="L31" s="26">
        <v>3</v>
      </c>
      <c r="M31" s="26">
        <v>4</v>
      </c>
      <c r="N31" s="26">
        <v>4</v>
      </c>
      <c r="O31" s="26"/>
      <c r="P31" s="26">
        <v>1</v>
      </c>
      <c r="Q31" s="26">
        <v>1</v>
      </c>
      <c r="R31" s="26"/>
      <c r="S31" s="26"/>
      <c r="T31" s="26"/>
      <c r="U31" s="32"/>
      <c r="V31" s="23">
        <f t="shared" si="1"/>
        <v>116</v>
      </c>
      <c r="W31" s="25">
        <v>61</v>
      </c>
      <c r="X31" s="36">
        <v>9.73</v>
      </c>
      <c r="Y31" s="21">
        <f t="shared" si="2"/>
        <v>51.269999999999996</v>
      </c>
      <c r="Z31" s="143">
        <f t="shared" si="3"/>
        <v>310.27</v>
      </c>
      <c r="AA31" s="144">
        <f t="shared" si="4"/>
        <v>16</v>
      </c>
      <c r="AB31" s="141" t="str">
        <f t="shared" si="5"/>
        <v>I.</v>
      </c>
      <c r="AC31" s="49" t="str">
        <f t="shared" si="6"/>
        <v>III.</v>
      </c>
    </row>
    <row r="32" spans="1:29" ht="15.6" x14ac:dyDescent="0.3">
      <c r="A32" s="142" t="s">
        <v>141</v>
      </c>
      <c r="B32" s="142" t="s">
        <v>121</v>
      </c>
      <c r="C32" s="25">
        <v>6</v>
      </c>
      <c r="D32" s="26">
        <v>6</v>
      </c>
      <c r="E32" s="26">
        <v>3</v>
      </c>
      <c r="F32" s="26"/>
      <c r="G32" s="26"/>
      <c r="H32" s="26"/>
      <c r="I32" s="27"/>
      <c r="J32" s="71">
        <f t="shared" si="0"/>
        <v>138</v>
      </c>
      <c r="K32" s="72"/>
      <c r="L32" s="26">
        <v>4</v>
      </c>
      <c r="M32" s="26">
        <v>7</v>
      </c>
      <c r="N32" s="26">
        <v>2</v>
      </c>
      <c r="O32" s="26">
        <v>1</v>
      </c>
      <c r="P32" s="26">
        <v>1</v>
      </c>
      <c r="Q32" s="26"/>
      <c r="R32" s="26"/>
      <c r="S32" s="26"/>
      <c r="T32" s="26"/>
      <c r="U32" s="32"/>
      <c r="V32" s="23">
        <f t="shared" si="1"/>
        <v>117</v>
      </c>
      <c r="W32" s="25">
        <v>65</v>
      </c>
      <c r="X32" s="36">
        <v>11.38</v>
      </c>
      <c r="Y32" s="21">
        <f t="shared" si="2"/>
        <v>53.62</v>
      </c>
      <c r="Z32" s="143">
        <f t="shared" si="3"/>
        <v>308.62</v>
      </c>
      <c r="AA32" s="144">
        <f t="shared" si="4"/>
        <v>17</v>
      </c>
      <c r="AB32" s="141" t="str">
        <f t="shared" si="5"/>
        <v>II.</v>
      </c>
      <c r="AC32" s="49" t="str">
        <f t="shared" si="6"/>
        <v>III.</v>
      </c>
    </row>
    <row r="33" spans="1:29" ht="15.6" x14ac:dyDescent="0.3">
      <c r="A33" s="142" t="s">
        <v>142</v>
      </c>
      <c r="B33" s="142" t="s">
        <v>128</v>
      </c>
      <c r="C33" s="25">
        <v>8</v>
      </c>
      <c r="D33" s="26">
        <v>4</v>
      </c>
      <c r="E33" s="26">
        <v>2</v>
      </c>
      <c r="F33" s="26"/>
      <c r="G33" s="26"/>
      <c r="H33" s="26"/>
      <c r="I33" s="27">
        <v>1</v>
      </c>
      <c r="J33" s="71">
        <f t="shared" si="0"/>
        <v>132</v>
      </c>
      <c r="K33" s="72">
        <v>2</v>
      </c>
      <c r="L33" s="26">
        <v>6</v>
      </c>
      <c r="M33" s="26">
        <v>3</v>
      </c>
      <c r="N33" s="26">
        <v>3</v>
      </c>
      <c r="O33" s="26">
        <v>1</v>
      </c>
      <c r="P33" s="26"/>
      <c r="Q33" s="26"/>
      <c r="R33" s="26"/>
      <c r="S33" s="26"/>
      <c r="T33" s="26"/>
      <c r="U33" s="32"/>
      <c r="V33" s="23">
        <f t="shared" si="1"/>
        <v>125</v>
      </c>
      <c r="W33" s="25">
        <v>70</v>
      </c>
      <c r="X33" s="36">
        <v>18.649999999999999</v>
      </c>
      <c r="Y33" s="21">
        <f t="shared" si="2"/>
        <v>51.35</v>
      </c>
      <c r="Z33" s="143">
        <f t="shared" si="3"/>
        <v>308.35000000000002</v>
      </c>
      <c r="AA33" s="144">
        <f t="shared" si="4"/>
        <v>18</v>
      </c>
      <c r="AB33" s="141" t="str">
        <f t="shared" si="5"/>
        <v>II.</v>
      </c>
      <c r="AC33" s="49" t="str">
        <f t="shared" si="6"/>
        <v>II.</v>
      </c>
    </row>
    <row r="34" spans="1:29" ht="15.6" x14ac:dyDescent="0.3">
      <c r="A34" s="142" t="s">
        <v>143</v>
      </c>
      <c r="B34" s="142" t="s">
        <v>121</v>
      </c>
      <c r="C34" s="25">
        <v>5</v>
      </c>
      <c r="D34" s="26">
        <v>9</v>
      </c>
      <c r="E34" s="26">
        <v>1</v>
      </c>
      <c r="F34" s="26"/>
      <c r="G34" s="26"/>
      <c r="H34" s="26"/>
      <c r="I34" s="27"/>
      <c r="J34" s="71">
        <f t="shared" si="0"/>
        <v>139</v>
      </c>
      <c r="K34" s="72">
        <v>3</v>
      </c>
      <c r="L34" s="26">
        <v>3</v>
      </c>
      <c r="M34" s="26">
        <v>5</v>
      </c>
      <c r="N34" s="26">
        <v>3</v>
      </c>
      <c r="O34" s="26"/>
      <c r="P34" s="26"/>
      <c r="Q34" s="26">
        <v>1</v>
      </c>
      <c r="R34" s="26"/>
      <c r="S34" s="26"/>
      <c r="T34" s="26"/>
      <c r="U34" s="32"/>
      <c r="V34" s="23">
        <f t="shared" si="1"/>
        <v>122</v>
      </c>
      <c r="W34" s="25">
        <v>56</v>
      </c>
      <c r="X34" s="36">
        <v>10.6</v>
      </c>
      <c r="Y34" s="21">
        <f t="shared" si="2"/>
        <v>45.4</v>
      </c>
      <c r="Z34" s="143">
        <f t="shared" si="3"/>
        <v>306.39999999999998</v>
      </c>
      <c r="AA34" s="144">
        <f t="shared" si="4"/>
        <v>19</v>
      </c>
      <c r="AB34" s="141" t="str">
        <f t="shared" si="5"/>
        <v>II.</v>
      </c>
      <c r="AC34" s="49" t="str">
        <f t="shared" si="6"/>
        <v>III.</v>
      </c>
    </row>
    <row r="35" spans="1:29" ht="15.6" x14ac:dyDescent="0.3">
      <c r="A35" s="142" t="s">
        <v>144</v>
      </c>
      <c r="B35" s="142" t="s">
        <v>101</v>
      </c>
      <c r="C35" s="25">
        <v>11</v>
      </c>
      <c r="D35" s="26">
        <v>3</v>
      </c>
      <c r="E35" s="26">
        <v>1</v>
      </c>
      <c r="F35" s="26"/>
      <c r="G35" s="26"/>
      <c r="H35" s="26"/>
      <c r="I35" s="27"/>
      <c r="J35" s="71">
        <f t="shared" si="0"/>
        <v>145</v>
      </c>
      <c r="K35" s="72">
        <v>3</v>
      </c>
      <c r="L35" s="26">
        <v>2</v>
      </c>
      <c r="M35" s="26">
        <v>6</v>
      </c>
      <c r="N35" s="26">
        <v>2</v>
      </c>
      <c r="O35" s="26">
        <v>1</v>
      </c>
      <c r="P35" s="26">
        <v>1</v>
      </c>
      <c r="Q35" s="26"/>
      <c r="R35" s="26"/>
      <c r="S35" s="26"/>
      <c r="T35" s="26"/>
      <c r="U35" s="32"/>
      <c r="V35" s="23">
        <f t="shared" si="1"/>
        <v>121</v>
      </c>
      <c r="W35" s="25">
        <v>51</v>
      </c>
      <c r="X35" s="36">
        <v>13.22</v>
      </c>
      <c r="Y35" s="21">
        <f t="shared" si="2"/>
        <v>37.78</v>
      </c>
      <c r="Z35" s="143">
        <f t="shared" si="3"/>
        <v>303.77999999999997</v>
      </c>
      <c r="AA35" s="144">
        <f t="shared" si="4"/>
        <v>20</v>
      </c>
      <c r="AB35" s="141" t="str">
        <f t="shared" si="5"/>
        <v>I.</v>
      </c>
      <c r="AC35" s="49" t="str">
        <f t="shared" si="6"/>
        <v>III.</v>
      </c>
    </row>
    <row r="36" spans="1:29" ht="15.6" x14ac:dyDescent="0.3">
      <c r="A36" s="142" t="s">
        <v>145</v>
      </c>
      <c r="B36" s="142" t="s">
        <v>123</v>
      </c>
      <c r="C36" s="25">
        <v>7</v>
      </c>
      <c r="D36" s="26">
        <v>6</v>
      </c>
      <c r="E36" s="26">
        <v>1</v>
      </c>
      <c r="F36" s="26">
        <v>1</v>
      </c>
      <c r="G36" s="26"/>
      <c r="H36" s="26"/>
      <c r="I36" s="27"/>
      <c r="J36" s="71">
        <f t="shared" si="0"/>
        <v>139</v>
      </c>
      <c r="K36" s="72">
        <v>1</v>
      </c>
      <c r="L36" s="26">
        <v>2</v>
      </c>
      <c r="M36" s="26">
        <v>5</v>
      </c>
      <c r="N36" s="26">
        <v>5</v>
      </c>
      <c r="O36" s="26">
        <v>2</v>
      </c>
      <c r="P36" s="26"/>
      <c r="Q36" s="26"/>
      <c r="R36" s="26"/>
      <c r="S36" s="26"/>
      <c r="T36" s="26"/>
      <c r="U36" s="32"/>
      <c r="V36" s="23">
        <f t="shared" si="1"/>
        <v>115</v>
      </c>
      <c r="W36" s="25">
        <v>62</v>
      </c>
      <c r="X36" s="36">
        <v>12.42</v>
      </c>
      <c r="Y36" s="21">
        <f t="shared" si="2"/>
        <v>49.58</v>
      </c>
      <c r="Z36" s="143">
        <f t="shared" si="3"/>
        <v>303.58</v>
      </c>
      <c r="AA36" s="144">
        <f t="shared" si="4"/>
        <v>21</v>
      </c>
      <c r="AB36" s="141" t="str">
        <f t="shared" si="5"/>
        <v>II.</v>
      </c>
      <c r="AC36" s="49" t="str">
        <f t="shared" si="6"/>
        <v xml:space="preserve"> </v>
      </c>
    </row>
    <row r="37" spans="1:29" ht="15.6" x14ac:dyDescent="0.3">
      <c r="A37" s="24" t="s">
        <v>146</v>
      </c>
      <c r="B37" s="24" t="s">
        <v>140</v>
      </c>
      <c r="C37" s="25">
        <v>12</v>
      </c>
      <c r="D37" s="26">
        <v>3</v>
      </c>
      <c r="E37" s="26"/>
      <c r="F37" s="26"/>
      <c r="G37" s="26"/>
      <c r="H37" s="26"/>
      <c r="I37" s="27"/>
      <c r="J37" s="71">
        <f t="shared" si="0"/>
        <v>147</v>
      </c>
      <c r="K37" s="72">
        <v>5</v>
      </c>
      <c r="L37" s="26">
        <v>2</v>
      </c>
      <c r="M37" s="26">
        <v>3</v>
      </c>
      <c r="N37" s="26">
        <v>3</v>
      </c>
      <c r="O37" s="26">
        <v>2</v>
      </c>
      <c r="P37" s="26"/>
      <c r="Q37" s="26"/>
      <c r="R37" s="26"/>
      <c r="S37" s="26"/>
      <c r="T37" s="26"/>
      <c r="U37" s="32"/>
      <c r="V37" s="23">
        <f t="shared" si="1"/>
        <v>125</v>
      </c>
      <c r="W37" s="25">
        <v>49</v>
      </c>
      <c r="X37" s="36">
        <v>19.03</v>
      </c>
      <c r="Y37" s="21">
        <f t="shared" si="2"/>
        <v>29.97</v>
      </c>
      <c r="Z37" s="143">
        <f t="shared" si="3"/>
        <v>301.97000000000003</v>
      </c>
      <c r="AA37" s="144">
        <f t="shared" si="4"/>
        <v>22</v>
      </c>
      <c r="AB37" s="141" t="str">
        <f t="shared" si="5"/>
        <v>M</v>
      </c>
      <c r="AC37" s="49" t="str">
        <f t="shared" si="6"/>
        <v>II.</v>
      </c>
    </row>
    <row r="38" spans="1:29" ht="15.6" x14ac:dyDescent="0.3">
      <c r="A38" s="142" t="s">
        <v>147</v>
      </c>
      <c r="B38" s="142" t="s">
        <v>123</v>
      </c>
      <c r="C38" s="25">
        <v>10</v>
      </c>
      <c r="D38" s="26">
        <v>4</v>
      </c>
      <c r="E38" s="26">
        <v>1</v>
      </c>
      <c r="F38" s="26"/>
      <c r="G38" s="26"/>
      <c r="H38" s="26"/>
      <c r="I38" s="27"/>
      <c r="J38" s="71">
        <f t="shared" si="0"/>
        <v>144</v>
      </c>
      <c r="K38" s="72">
        <v>5</v>
      </c>
      <c r="L38" s="26">
        <v>9</v>
      </c>
      <c r="M38" s="26">
        <v>1</v>
      </c>
      <c r="N38" s="26"/>
      <c r="O38" s="26"/>
      <c r="P38" s="26"/>
      <c r="Q38" s="26"/>
      <c r="R38" s="26"/>
      <c r="S38" s="26"/>
      <c r="T38" s="26"/>
      <c r="U38" s="32"/>
      <c r="V38" s="23">
        <f t="shared" si="1"/>
        <v>139</v>
      </c>
      <c r="W38" s="25">
        <v>35</v>
      </c>
      <c r="X38" s="36">
        <v>18.88</v>
      </c>
      <c r="Y38" s="21">
        <f t="shared" si="2"/>
        <v>16.12</v>
      </c>
      <c r="Z38" s="143">
        <f t="shared" si="3"/>
        <v>299.12</v>
      </c>
      <c r="AA38" s="144">
        <f t="shared" si="4"/>
        <v>23</v>
      </c>
      <c r="AB38" s="141" t="str">
        <f t="shared" si="5"/>
        <v>I.</v>
      </c>
      <c r="AC38" s="49" t="str">
        <f t="shared" si="6"/>
        <v>M</v>
      </c>
    </row>
    <row r="39" spans="1:29" ht="15.6" x14ac:dyDescent="0.3">
      <c r="A39" s="24" t="s">
        <v>148</v>
      </c>
      <c r="B39" s="24" t="s">
        <v>121</v>
      </c>
      <c r="C39" s="25">
        <v>7</v>
      </c>
      <c r="D39" s="26">
        <v>6</v>
      </c>
      <c r="E39" s="26">
        <v>1</v>
      </c>
      <c r="F39" s="26">
        <v>1</v>
      </c>
      <c r="G39" s="26"/>
      <c r="H39" s="26"/>
      <c r="I39" s="27"/>
      <c r="J39" s="71">
        <f t="shared" si="0"/>
        <v>139</v>
      </c>
      <c r="K39" s="72">
        <v>2</v>
      </c>
      <c r="L39" s="26">
        <v>5</v>
      </c>
      <c r="M39" s="26">
        <v>1</v>
      </c>
      <c r="N39" s="26">
        <v>3</v>
      </c>
      <c r="O39" s="26">
        <v>1</v>
      </c>
      <c r="P39" s="26">
        <v>2</v>
      </c>
      <c r="Q39" s="26"/>
      <c r="R39" s="26">
        <v>1</v>
      </c>
      <c r="S39" s="26"/>
      <c r="T39" s="26"/>
      <c r="U39" s="32"/>
      <c r="V39" s="23">
        <f t="shared" si="1"/>
        <v>113</v>
      </c>
      <c r="W39" s="25">
        <v>59</v>
      </c>
      <c r="X39" s="36">
        <v>14.91</v>
      </c>
      <c r="Y39" s="21">
        <f t="shared" si="2"/>
        <v>44.09</v>
      </c>
      <c r="Z39" s="143">
        <f t="shared" si="3"/>
        <v>296.09000000000003</v>
      </c>
      <c r="AA39" s="144">
        <f t="shared" si="4"/>
        <v>24</v>
      </c>
      <c r="AB39" s="141" t="str">
        <f t="shared" si="5"/>
        <v>II.</v>
      </c>
      <c r="AC39" s="49" t="str">
        <f t="shared" si="6"/>
        <v xml:space="preserve"> </v>
      </c>
    </row>
    <row r="40" spans="1:29" ht="15.6" x14ac:dyDescent="0.3">
      <c r="A40" s="24" t="s">
        <v>149</v>
      </c>
      <c r="B40" s="24" t="s">
        <v>140</v>
      </c>
      <c r="C40" s="25">
        <v>1</v>
      </c>
      <c r="D40" s="26">
        <v>8</v>
      </c>
      <c r="E40" s="26">
        <v>4</v>
      </c>
      <c r="F40" s="26">
        <v>2</v>
      </c>
      <c r="G40" s="26"/>
      <c r="H40" s="26"/>
      <c r="I40" s="27"/>
      <c r="J40" s="71">
        <f t="shared" si="0"/>
        <v>128</v>
      </c>
      <c r="K40" s="72">
        <v>4</v>
      </c>
      <c r="L40" s="26">
        <v>2</v>
      </c>
      <c r="M40" s="26">
        <v>4</v>
      </c>
      <c r="N40" s="26">
        <v>2</v>
      </c>
      <c r="O40" s="26"/>
      <c r="P40" s="26">
        <v>2</v>
      </c>
      <c r="Q40" s="26">
        <v>1</v>
      </c>
      <c r="R40" s="26"/>
      <c r="S40" s="26"/>
      <c r="T40" s="26"/>
      <c r="U40" s="32"/>
      <c r="V40" s="23">
        <f t="shared" si="1"/>
        <v>118</v>
      </c>
      <c r="W40" s="25">
        <v>63</v>
      </c>
      <c r="X40" s="36">
        <v>16.16</v>
      </c>
      <c r="Y40" s="21">
        <f t="shared" si="2"/>
        <v>46.84</v>
      </c>
      <c r="Z40" s="143">
        <f t="shared" si="3"/>
        <v>292.84000000000003</v>
      </c>
      <c r="AA40" s="144">
        <f t="shared" si="4"/>
        <v>25</v>
      </c>
      <c r="AB40" s="141" t="str">
        <f t="shared" si="5"/>
        <v>III.</v>
      </c>
      <c r="AC40" s="49" t="str">
        <f t="shared" si="6"/>
        <v>III.</v>
      </c>
    </row>
    <row r="41" spans="1:29" ht="15.6" x14ac:dyDescent="0.3">
      <c r="A41" s="142" t="s">
        <v>150</v>
      </c>
      <c r="B41" s="142" t="s">
        <v>123</v>
      </c>
      <c r="C41" s="25">
        <v>6</v>
      </c>
      <c r="D41" s="26">
        <v>5</v>
      </c>
      <c r="E41" s="26">
        <v>4</v>
      </c>
      <c r="F41" s="26"/>
      <c r="G41" s="26"/>
      <c r="H41" s="26"/>
      <c r="I41" s="27"/>
      <c r="J41" s="71">
        <f t="shared" si="0"/>
        <v>137</v>
      </c>
      <c r="K41" s="72">
        <v>3</v>
      </c>
      <c r="L41" s="26">
        <v>2</v>
      </c>
      <c r="M41" s="26">
        <v>1</v>
      </c>
      <c r="N41" s="26">
        <v>4</v>
      </c>
      <c r="O41" s="26">
        <v>2</v>
      </c>
      <c r="P41" s="26"/>
      <c r="Q41" s="26"/>
      <c r="R41" s="26">
        <v>1</v>
      </c>
      <c r="S41" s="26">
        <v>2</v>
      </c>
      <c r="T41" s="26"/>
      <c r="U41" s="32"/>
      <c r="V41" s="23">
        <f t="shared" si="1"/>
        <v>103</v>
      </c>
      <c r="W41" s="25">
        <v>62</v>
      </c>
      <c r="X41" s="36">
        <v>11.51</v>
      </c>
      <c r="Y41" s="21">
        <f t="shared" si="2"/>
        <v>50.49</v>
      </c>
      <c r="Z41" s="143">
        <f t="shared" si="3"/>
        <v>290.49</v>
      </c>
      <c r="AA41" s="144">
        <f t="shared" si="4"/>
        <v>26</v>
      </c>
      <c r="AB41" s="141" t="str">
        <f t="shared" si="5"/>
        <v>II.</v>
      </c>
      <c r="AC41" s="49" t="str">
        <f t="shared" si="6"/>
        <v xml:space="preserve"> </v>
      </c>
    </row>
    <row r="42" spans="1:29" ht="15.6" x14ac:dyDescent="0.3">
      <c r="A42" s="142" t="s">
        <v>151</v>
      </c>
      <c r="B42" s="142" t="s">
        <v>140</v>
      </c>
      <c r="C42" s="25">
        <v>7</v>
      </c>
      <c r="D42" s="26">
        <v>4</v>
      </c>
      <c r="E42" s="26">
        <v>2</v>
      </c>
      <c r="F42" s="26">
        <v>1</v>
      </c>
      <c r="G42" s="26"/>
      <c r="H42" s="26">
        <v>1</v>
      </c>
      <c r="I42" s="27"/>
      <c r="J42" s="71">
        <f t="shared" si="0"/>
        <v>134</v>
      </c>
      <c r="K42" s="72">
        <v>1</v>
      </c>
      <c r="L42" s="26">
        <v>3</v>
      </c>
      <c r="M42" s="26">
        <v>3</v>
      </c>
      <c r="N42" s="26">
        <v>2</v>
      </c>
      <c r="O42" s="26">
        <v>3</v>
      </c>
      <c r="P42" s="26"/>
      <c r="Q42" s="26">
        <v>2</v>
      </c>
      <c r="R42" s="26">
        <v>1</v>
      </c>
      <c r="S42" s="26"/>
      <c r="T42" s="26"/>
      <c r="U42" s="32"/>
      <c r="V42" s="23">
        <f t="shared" si="1"/>
        <v>104</v>
      </c>
      <c r="W42" s="25">
        <v>64</v>
      </c>
      <c r="X42" s="36">
        <v>12.8</v>
      </c>
      <c r="Y42" s="21">
        <f t="shared" si="2"/>
        <v>51.2</v>
      </c>
      <c r="Z42" s="143">
        <f t="shared" si="3"/>
        <v>289.2</v>
      </c>
      <c r="AA42" s="144">
        <f t="shared" si="4"/>
        <v>27</v>
      </c>
      <c r="AB42" s="141" t="str">
        <f t="shared" si="5"/>
        <v>II.</v>
      </c>
      <c r="AC42" s="49" t="str">
        <f t="shared" si="6"/>
        <v xml:space="preserve"> </v>
      </c>
    </row>
    <row r="43" spans="1:29" ht="15.6" x14ac:dyDescent="0.3">
      <c r="A43" s="24" t="s">
        <v>152</v>
      </c>
      <c r="B43" s="24" t="s">
        <v>153</v>
      </c>
      <c r="C43" s="25">
        <v>1</v>
      </c>
      <c r="D43" s="26">
        <v>10</v>
      </c>
      <c r="E43" s="26">
        <v>3</v>
      </c>
      <c r="F43" s="26">
        <v>1</v>
      </c>
      <c r="G43" s="26"/>
      <c r="H43" s="26"/>
      <c r="I43" s="27"/>
      <c r="J43" s="71">
        <f t="shared" si="0"/>
        <v>131</v>
      </c>
      <c r="K43" s="72">
        <v>1</v>
      </c>
      <c r="L43" s="26">
        <v>6</v>
      </c>
      <c r="M43" s="26">
        <v>2</v>
      </c>
      <c r="N43" s="26">
        <v>4</v>
      </c>
      <c r="O43" s="26">
        <v>1</v>
      </c>
      <c r="P43" s="26"/>
      <c r="Q43" s="26"/>
      <c r="R43" s="26">
        <v>1</v>
      </c>
      <c r="S43" s="26"/>
      <c r="T43" s="26"/>
      <c r="U43" s="32"/>
      <c r="V43" s="23">
        <f t="shared" si="1"/>
        <v>117</v>
      </c>
      <c r="W43" s="25">
        <v>56</v>
      </c>
      <c r="X43" s="36">
        <v>15.84</v>
      </c>
      <c r="Y43" s="21">
        <f t="shared" si="2"/>
        <v>40.159999999999997</v>
      </c>
      <c r="Z43" s="143">
        <f t="shared" si="3"/>
        <v>288.15999999999997</v>
      </c>
      <c r="AA43" s="144">
        <f t="shared" si="4"/>
        <v>28</v>
      </c>
      <c r="AB43" s="141" t="str">
        <f t="shared" si="5"/>
        <v>II.</v>
      </c>
      <c r="AC43" s="49" t="str">
        <f t="shared" si="6"/>
        <v>III.</v>
      </c>
    </row>
    <row r="44" spans="1:29" ht="15.6" x14ac:dyDescent="0.3">
      <c r="A44" s="142" t="s">
        <v>154</v>
      </c>
      <c r="B44" s="142" t="s">
        <v>121</v>
      </c>
      <c r="C44" s="25">
        <v>5</v>
      </c>
      <c r="D44" s="26">
        <v>5</v>
      </c>
      <c r="E44" s="26">
        <v>3</v>
      </c>
      <c r="F44" s="26"/>
      <c r="G44" s="26"/>
      <c r="H44" s="26"/>
      <c r="I44" s="27">
        <v>2</v>
      </c>
      <c r="J44" s="71">
        <f t="shared" si="0"/>
        <v>119</v>
      </c>
      <c r="K44" s="72">
        <v>1</v>
      </c>
      <c r="L44" s="26">
        <v>7</v>
      </c>
      <c r="M44" s="26">
        <v>3</v>
      </c>
      <c r="N44" s="26">
        <v>3</v>
      </c>
      <c r="O44" s="26">
        <v>1</v>
      </c>
      <c r="P44" s="26"/>
      <c r="Q44" s="26"/>
      <c r="R44" s="26"/>
      <c r="S44" s="26"/>
      <c r="T44" s="26"/>
      <c r="U44" s="32"/>
      <c r="V44" s="23">
        <f t="shared" si="1"/>
        <v>124</v>
      </c>
      <c r="W44" s="25">
        <v>61</v>
      </c>
      <c r="X44" s="36">
        <v>16.16</v>
      </c>
      <c r="Y44" s="21">
        <f t="shared" si="2"/>
        <v>44.84</v>
      </c>
      <c r="Z44" s="143">
        <f t="shared" si="3"/>
        <v>287.84000000000003</v>
      </c>
      <c r="AA44" s="144">
        <f t="shared" si="4"/>
        <v>29</v>
      </c>
      <c r="AB44" s="141" t="str">
        <f t="shared" si="5"/>
        <v xml:space="preserve"> </v>
      </c>
      <c r="AC44" s="49" t="str">
        <f t="shared" si="6"/>
        <v>III.</v>
      </c>
    </row>
    <row r="45" spans="1:29" ht="15.6" x14ac:dyDescent="0.3">
      <c r="A45" s="142" t="s">
        <v>155</v>
      </c>
      <c r="B45" s="142" t="s">
        <v>119</v>
      </c>
      <c r="C45" s="25">
        <v>3</v>
      </c>
      <c r="D45" s="26">
        <v>9</v>
      </c>
      <c r="E45" s="26">
        <v>3</v>
      </c>
      <c r="F45" s="26"/>
      <c r="G45" s="26"/>
      <c r="H45" s="26"/>
      <c r="I45" s="27"/>
      <c r="J45" s="71">
        <f t="shared" si="0"/>
        <v>135</v>
      </c>
      <c r="K45" s="72">
        <v>1</v>
      </c>
      <c r="L45" s="26">
        <v>6</v>
      </c>
      <c r="M45" s="26">
        <v>3</v>
      </c>
      <c r="N45" s="26">
        <v>2</v>
      </c>
      <c r="O45" s="26">
        <v>1</v>
      </c>
      <c r="P45" s="26">
        <v>1</v>
      </c>
      <c r="Q45" s="26">
        <v>1</v>
      </c>
      <c r="R45" s="26"/>
      <c r="S45" s="26"/>
      <c r="T45" s="26"/>
      <c r="U45" s="32"/>
      <c r="V45" s="23">
        <f t="shared" si="1"/>
        <v>117</v>
      </c>
      <c r="W45" s="25">
        <v>49</v>
      </c>
      <c r="X45" s="36">
        <v>14.94</v>
      </c>
      <c r="Y45" s="21">
        <f t="shared" si="2"/>
        <v>34.06</v>
      </c>
      <c r="Z45" s="143">
        <f t="shared" si="3"/>
        <v>286.06</v>
      </c>
      <c r="AA45" s="144">
        <f t="shared" si="4"/>
        <v>30</v>
      </c>
      <c r="AB45" s="141" t="str">
        <f t="shared" si="5"/>
        <v>II.</v>
      </c>
      <c r="AC45" s="49" t="str">
        <f t="shared" si="6"/>
        <v>III.</v>
      </c>
    </row>
    <row r="46" spans="1:29" ht="15.6" x14ac:dyDescent="0.3">
      <c r="A46" s="142" t="s">
        <v>156</v>
      </c>
      <c r="B46" s="142" t="s">
        <v>123</v>
      </c>
      <c r="C46" s="25">
        <v>4</v>
      </c>
      <c r="D46" s="26">
        <v>6</v>
      </c>
      <c r="E46" s="26">
        <v>4</v>
      </c>
      <c r="F46" s="26"/>
      <c r="G46" s="26"/>
      <c r="H46" s="26"/>
      <c r="I46" s="27">
        <v>1</v>
      </c>
      <c r="J46" s="71">
        <f t="shared" si="0"/>
        <v>126</v>
      </c>
      <c r="K46" s="72">
        <v>3</v>
      </c>
      <c r="L46" s="26">
        <v>3</v>
      </c>
      <c r="M46" s="26">
        <v>2</v>
      </c>
      <c r="N46" s="26">
        <v>3</v>
      </c>
      <c r="O46" s="26">
        <v>2</v>
      </c>
      <c r="P46" s="26">
        <v>1</v>
      </c>
      <c r="Q46" s="26">
        <v>1</v>
      </c>
      <c r="R46" s="26"/>
      <c r="S46" s="26"/>
      <c r="T46" s="26"/>
      <c r="U46" s="32"/>
      <c r="V46" s="23">
        <f t="shared" si="1"/>
        <v>115</v>
      </c>
      <c r="W46" s="25">
        <v>59</v>
      </c>
      <c r="X46" s="36">
        <v>15.41</v>
      </c>
      <c r="Y46" s="21">
        <f t="shared" si="2"/>
        <v>43.59</v>
      </c>
      <c r="Z46" s="143">
        <f t="shared" si="3"/>
        <v>284.59000000000003</v>
      </c>
      <c r="AA46" s="144">
        <f t="shared" si="4"/>
        <v>31</v>
      </c>
      <c r="AB46" s="141" t="str">
        <f t="shared" si="5"/>
        <v>III.</v>
      </c>
      <c r="AC46" s="49" t="str">
        <f t="shared" si="6"/>
        <v xml:space="preserve"> </v>
      </c>
    </row>
    <row r="47" spans="1:29" ht="15.6" x14ac:dyDescent="0.3">
      <c r="A47" s="24" t="s">
        <v>157</v>
      </c>
      <c r="B47" s="24" t="s">
        <v>123</v>
      </c>
      <c r="C47" s="25">
        <v>4</v>
      </c>
      <c r="D47" s="26">
        <v>9</v>
      </c>
      <c r="E47" s="26">
        <v>2</v>
      </c>
      <c r="F47" s="26"/>
      <c r="G47" s="26"/>
      <c r="H47" s="26"/>
      <c r="I47" s="27"/>
      <c r="J47" s="71">
        <f t="shared" si="0"/>
        <v>137</v>
      </c>
      <c r="K47" s="72">
        <v>1</v>
      </c>
      <c r="L47" s="26">
        <v>6</v>
      </c>
      <c r="M47" s="26">
        <v>2</v>
      </c>
      <c r="N47" s="26">
        <v>3</v>
      </c>
      <c r="O47" s="26">
        <v>2</v>
      </c>
      <c r="P47" s="26"/>
      <c r="Q47" s="26">
        <v>1</v>
      </c>
      <c r="R47" s="26"/>
      <c r="S47" s="26"/>
      <c r="T47" s="26"/>
      <c r="U47" s="32"/>
      <c r="V47" s="23">
        <f t="shared" si="1"/>
        <v>117</v>
      </c>
      <c r="W47" s="25">
        <v>45</v>
      </c>
      <c r="X47" s="36">
        <v>15.93</v>
      </c>
      <c r="Y47" s="21">
        <f t="shared" si="2"/>
        <v>29.07</v>
      </c>
      <c r="Z47" s="143">
        <f t="shared" si="3"/>
        <v>283.07</v>
      </c>
      <c r="AA47" s="144">
        <f t="shared" si="4"/>
        <v>32</v>
      </c>
      <c r="AB47" s="141" t="str">
        <f t="shared" si="5"/>
        <v>II.</v>
      </c>
      <c r="AC47" s="49" t="str">
        <f t="shared" si="6"/>
        <v>III.</v>
      </c>
    </row>
    <row r="48" spans="1:29" ht="15.6" x14ac:dyDescent="0.3">
      <c r="A48" s="24" t="s">
        <v>158</v>
      </c>
      <c r="B48" s="24" t="s">
        <v>121</v>
      </c>
      <c r="C48" s="25">
        <v>2</v>
      </c>
      <c r="D48" s="26">
        <v>6</v>
      </c>
      <c r="E48" s="26">
        <v>4</v>
      </c>
      <c r="F48" s="26">
        <v>2</v>
      </c>
      <c r="G48" s="26"/>
      <c r="H48" s="26"/>
      <c r="I48" s="27">
        <v>1</v>
      </c>
      <c r="J48" s="71">
        <f t="shared" si="0"/>
        <v>120</v>
      </c>
      <c r="K48" s="72">
        <v>2</v>
      </c>
      <c r="L48" s="26">
        <v>2</v>
      </c>
      <c r="M48" s="26">
        <v>3</v>
      </c>
      <c r="N48" s="26">
        <v>2</v>
      </c>
      <c r="O48" s="26">
        <v>5</v>
      </c>
      <c r="P48" s="26">
        <v>1</v>
      </c>
      <c r="Q48" s="26"/>
      <c r="R48" s="26"/>
      <c r="S48" s="26"/>
      <c r="T48" s="26"/>
      <c r="U48" s="32"/>
      <c r="V48" s="23">
        <f t="shared" si="1"/>
        <v>111</v>
      </c>
      <c r="W48" s="25">
        <v>64</v>
      </c>
      <c r="X48" s="36">
        <v>15.68</v>
      </c>
      <c r="Y48" s="21">
        <f t="shared" si="2"/>
        <v>48.32</v>
      </c>
      <c r="Z48" s="143">
        <f t="shared" si="3"/>
        <v>279.32</v>
      </c>
      <c r="AA48" s="144">
        <f t="shared" si="4"/>
        <v>33</v>
      </c>
      <c r="AB48" s="141" t="str">
        <f t="shared" si="5"/>
        <v xml:space="preserve"> </v>
      </c>
      <c r="AC48" s="49" t="str">
        <f t="shared" si="6"/>
        <v xml:space="preserve"> </v>
      </c>
    </row>
    <row r="49" spans="1:29" ht="15.6" x14ac:dyDescent="0.3">
      <c r="A49" s="24" t="s">
        <v>159</v>
      </c>
      <c r="B49" s="24" t="s">
        <v>123</v>
      </c>
      <c r="C49" s="25">
        <v>4</v>
      </c>
      <c r="D49" s="26">
        <v>10</v>
      </c>
      <c r="E49" s="26">
        <v>1</v>
      </c>
      <c r="F49" s="26"/>
      <c r="G49" s="26"/>
      <c r="H49" s="26"/>
      <c r="I49" s="27"/>
      <c r="J49" s="71">
        <f t="shared" si="0"/>
        <v>138</v>
      </c>
      <c r="K49" s="72">
        <v>1</v>
      </c>
      <c r="L49" s="26">
        <v>2</v>
      </c>
      <c r="M49" s="26">
        <v>4</v>
      </c>
      <c r="N49" s="26">
        <v>4</v>
      </c>
      <c r="O49" s="26">
        <v>4</v>
      </c>
      <c r="P49" s="26"/>
      <c r="Q49" s="26"/>
      <c r="R49" s="26"/>
      <c r="S49" s="26"/>
      <c r="T49" s="26"/>
      <c r="U49" s="32"/>
      <c r="V49" s="23">
        <f t="shared" si="1"/>
        <v>112</v>
      </c>
      <c r="W49" s="25">
        <v>45</v>
      </c>
      <c r="X49" s="36">
        <v>16.84</v>
      </c>
      <c r="Y49" s="21">
        <f t="shared" si="2"/>
        <v>28.16</v>
      </c>
      <c r="Z49" s="143">
        <f t="shared" si="3"/>
        <v>278.16000000000003</v>
      </c>
      <c r="AA49" s="144">
        <f t="shared" si="4"/>
        <v>34</v>
      </c>
      <c r="AB49" s="141" t="str">
        <f t="shared" si="5"/>
        <v>II.</v>
      </c>
      <c r="AC49" s="49" t="str">
        <f t="shared" si="6"/>
        <v xml:space="preserve"> </v>
      </c>
    </row>
    <row r="50" spans="1:29" ht="15.6" x14ac:dyDescent="0.3">
      <c r="A50" s="24" t="s">
        <v>160</v>
      </c>
      <c r="B50" s="24" t="s">
        <v>128</v>
      </c>
      <c r="C50" s="25">
        <v>4</v>
      </c>
      <c r="D50" s="26">
        <v>6</v>
      </c>
      <c r="E50" s="26">
        <v>5</v>
      </c>
      <c r="F50" s="26"/>
      <c r="G50" s="26"/>
      <c r="H50" s="26"/>
      <c r="I50" s="27"/>
      <c r="J50" s="71">
        <f t="shared" si="0"/>
        <v>134</v>
      </c>
      <c r="K50" s="72"/>
      <c r="L50" s="26">
        <v>3</v>
      </c>
      <c r="M50" s="26">
        <v>3</v>
      </c>
      <c r="N50" s="26">
        <v>4</v>
      </c>
      <c r="O50" s="26">
        <v>2</v>
      </c>
      <c r="P50" s="26">
        <v>2</v>
      </c>
      <c r="Q50" s="26">
        <v>1</v>
      </c>
      <c r="R50" s="26"/>
      <c r="S50" s="26"/>
      <c r="T50" s="26"/>
      <c r="U50" s="32"/>
      <c r="V50" s="23">
        <f t="shared" si="1"/>
        <v>105</v>
      </c>
      <c r="W50" s="25">
        <v>55</v>
      </c>
      <c r="X50" s="36">
        <v>18.45</v>
      </c>
      <c r="Y50" s="21">
        <f t="shared" si="2"/>
        <v>36.549999999999997</v>
      </c>
      <c r="Z50" s="143">
        <f t="shared" si="3"/>
        <v>275.55</v>
      </c>
      <c r="AA50" s="144">
        <f t="shared" si="4"/>
        <v>35</v>
      </c>
      <c r="AB50" s="141" t="str">
        <f t="shared" si="5"/>
        <v>II.</v>
      </c>
      <c r="AC50" s="49" t="str">
        <f t="shared" si="6"/>
        <v xml:space="preserve"> </v>
      </c>
    </row>
    <row r="51" spans="1:29" ht="15.6" x14ac:dyDescent="0.3">
      <c r="A51" s="142" t="s">
        <v>161</v>
      </c>
      <c r="B51" s="142" t="s">
        <v>121</v>
      </c>
      <c r="C51" s="25">
        <v>7</v>
      </c>
      <c r="D51" s="26">
        <v>6</v>
      </c>
      <c r="E51" s="26">
        <v>2</v>
      </c>
      <c r="F51" s="26"/>
      <c r="G51" s="26"/>
      <c r="H51" s="26"/>
      <c r="I51" s="27"/>
      <c r="J51" s="71">
        <f t="shared" si="0"/>
        <v>140</v>
      </c>
      <c r="K51" s="72">
        <v>1</v>
      </c>
      <c r="L51" s="26">
        <v>6</v>
      </c>
      <c r="M51" s="26"/>
      <c r="N51" s="26">
        <v>4</v>
      </c>
      <c r="O51" s="26">
        <v>2</v>
      </c>
      <c r="P51" s="26"/>
      <c r="Q51" s="26">
        <v>1</v>
      </c>
      <c r="R51" s="26">
        <v>1</v>
      </c>
      <c r="S51" s="26"/>
      <c r="T51" s="26"/>
      <c r="U51" s="32"/>
      <c r="V51" s="23">
        <f t="shared" si="1"/>
        <v>111</v>
      </c>
      <c r="W51" s="25">
        <v>47</v>
      </c>
      <c r="X51" s="36">
        <v>23.34</v>
      </c>
      <c r="Y51" s="21">
        <f t="shared" si="2"/>
        <v>23.66</v>
      </c>
      <c r="Z51" s="143">
        <f t="shared" si="3"/>
        <v>274.66000000000003</v>
      </c>
      <c r="AA51" s="144">
        <f t="shared" si="4"/>
        <v>36</v>
      </c>
      <c r="AB51" s="141" t="str">
        <f t="shared" si="5"/>
        <v>I.</v>
      </c>
      <c r="AC51" s="49" t="str">
        <f t="shared" si="6"/>
        <v xml:space="preserve"> </v>
      </c>
    </row>
    <row r="52" spans="1:29" ht="15.6" x14ac:dyDescent="0.3">
      <c r="A52" s="142" t="s">
        <v>162</v>
      </c>
      <c r="B52" s="142" t="s">
        <v>140</v>
      </c>
      <c r="C52" s="25">
        <v>6</v>
      </c>
      <c r="D52" s="26">
        <v>7</v>
      </c>
      <c r="E52" s="26">
        <v>2</v>
      </c>
      <c r="F52" s="26"/>
      <c r="G52" s="26"/>
      <c r="H52" s="26"/>
      <c r="I52" s="27"/>
      <c r="J52" s="71">
        <f t="shared" si="0"/>
        <v>139</v>
      </c>
      <c r="K52" s="72">
        <v>3</v>
      </c>
      <c r="L52" s="26">
        <v>4</v>
      </c>
      <c r="M52" s="26">
        <v>2</v>
      </c>
      <c r="N52" s="26">
        <v>3</v>
      </c>
      <c r="O52" s="26">
        <v>2</v>
      </c>
      <c r="P52" s="26">
        <v>1</v>
      </c>
      <c r="Q52" s="26"/>
      <c r="R52" s="26"/>
      <c r="S52" s="26"/>
      <c r="T52" s="26"/>
      <c r="U52" s="32"/>
      <c r="V52" s="23">
        <f t="shared" si="1"/>
        <v>120</v>
      </c>
      <c r="W52" s="25">
        <v>24</v>
      </c>
      <c r="X52" s="36">
        <v>9.5500000000000007</v>
      </c>
      <c r="Y52" s="21">
        <f t="shared" si="2"/>
        <v>14.45</v>
      </c>
      <c r="Z52" s="143">
        <f t="shared" si="3"/>
        <v>273.45</v>
      </c>
      <c r="AA52" s="144">
        <f t="shared" si="4"/>
        <v>37</v>
      </c>
      <c r="AB52" s="141" t="str">
        <f t="shared" si="5"/>
        <v>II.</v>
      </c>
      <c r="AC52" s="49" t="str">
        <f t="shared" si="6"/>
        <v>III.</v>
      </c>
    </row>
    <row r="53" spans="1:29" ht="15.6" x14ac:dyDescent="0.3">
      <c r="A53" s="142" t="s">
        <v>163</v>
      </c>
      <c r="B53" s="142" t="s">
        <v>123</v>
      </c>
      <c r="C53" s="25">
        <v>1</v>
      </c>
      <c r="D53" s="26">
        <v>10</v>
      </c>
      <c r="E53" s="26">
        <v>4</v>
      </c>
      <c r="F53" s="26"/>
      <c r="G53" s="26"/>
      <c r="H53" s="26"/>
      <c r="I53" s="27"/>
      <c r="J53" s="71">
        <f t="shared" si="0"/>
        <v>132</v>
      </c>
      <c r="K53" s="72">
        <v>1</v>
      </c>
      <c r="L53" s="26">
        <v>3</v>
      </c>
      <c r="M53" s="26">
        <v>2</v>
      </c>
      <c r="N53" s="26">
        <v>4</v>
      </c>
      <c r="O53" s="26">
        <v>2</v>
      </c>
      <c r="P53" s="26">
        <v>1</v>
      </c>
      <c r="Q53" s="26"/>
      <c r="R53" s="26">
        <v>1</v>
      </c>
      <c r="S53" s="26"/>
      <c r="T53" s="26"/>
      <c r="U53" s="32">
        <v>1</v>
      </c>
      <c r="V53" s="23">
        <f t="shared" si="1"/>
        <v>101</v>
      </c>
      <c r="W53" s="25">
        <v>53</v>
      </c>
      <c r="X53" s="36">
        <v>12.91</v>
      </c>
      <c r="Y53" s="21">
        <f t="shared" si="2"/>
        <v>40.090000000000003</v>
      </c>
      <c r="Z53" s="143">
        <f t="shared" si="3"/>
        <v>273.09000000000003</v>
      </c>
      <c r="AA53" s="144">
        <f t="shared" si="4"/>
        <v>38</v>
      </c>
      <c r="AB53" s="141" t="str">
        <f t="shared" si="5"/>
        <v>II.</v>
      </c>
      <c r="AC53" s="49" t="str">
        <f t="shared" si="6"/>
        <v xml:space="preserve"> </v>
      </c>
    </row>
    <row r="54" spans="1:29" ht="15.6" x14ac:dyDescent="0.3">
      <c r="A54" s="147" t="s">
        <v>164</v>
      </c>
      <c r="B54" s="147" t="s">
        <v>140</v>
      </c>
      <c r="C54" s="28">
        <v>4</v>
      </c>
      <c r="D54" s="29">
        <v>5</v>
      </c>
      <c r="E54" s="29">
        <v>3</v>
      </c>
      <c r="F54" s="29">
        <v>2</v>
      </c>
      <c r="G54" s="29">
        <v>1</v>
      </c>
      <c r="H54" s="29"/>
      <c r="I54" s="30"/>
      <c r="J54" s="71">
        <f t="shared" si="0"/>
        <v>129</v>
      </c>
      <c r="K54" s="148">
        <v>4</v>
      </c>
      <c r="L54" s="26">
        <v>5</v>
      </c>
      <c r="M54" s="26">
        <v>2</v>
      </c>
      <c r="N54" s="26">
        <v>2</v>
      </c>
      <c r="O54" s="26"/>
      <c r="P54" s="26">
        <v>1</v>
      </c>
      <c r="Q54" s="26">
        <v>1</v>
      </c>
      <c r="R54" s="26"/>
      <c r="S54" s="26"/>
      <c r="T54" s="26"/>
      <c r="U54" s="33"/>
      <c r="V54" s="23">
        <f t="shared" si="1"/>
        <v>124</v>
      </c>
      <c r="W54" s="28">
        <v>30</v>
      </c>
      <c r="X54" s="36">
        <v>12.95</v>
      </c>
      <c r="Y54" s="22">
        <f t="shared" si="2"/>
        <v>17.05</v>
      </c>
      <c r="Z54" s="149">
        <f t="shared" si="3"/>
        <v>270.05</v>
      </c>
      <c r="AA54" s="144">
        <f t="shared" si="4"/>
        <v>39</v>
      </c>
      <c r="AB54" s="141" t="str">
        <f t="shared" si="5"/>
        <v>III.</v>
      </c>
      <c r="AC54" s="49" t="str">
        <f t="shared" si="6"/>
        <v>III.</v>
      </c>
    </row>
    <row r="55" spans="1:29" ht="15.6" x14ac:dyDescent="0.3">
      <c r="A55" s="142" t="s">
        <v>165</v>
      </c>
      <c r="B55" s="142" t="s">
        <v>140</v>
      </c>
      <c r="C55" s="25">
        <v>4</v>
      </c>
      <c r="D55" s="26">
        <v>7</v>
      </c>
      <c r="E55" s="26">
        <v>3</v>
      </c>
      <c r="F55" s="26">
        <v>1</v>
      </c>
      <c r="G55" s="26"/>
      <c r="H55" s="26"/>
      <c r="I55" s="27"/>
      <c r="J55" s="71">
        <f t="shared" si="0"/>
        <v>134</v>
      </c>
      <c r="K55" s="25">
        <v>3</v>
      </c>
      <c r="L55" s="26">
        <v>1</v>
      </c>
      <c r="M55" s="26">
        <v>7</v>
      </c>
      <c r="N55" s="26">
        <v>1</v>
      </c>
      <c r="O55" s="26">
        <v>1</v>
      </c>
      <c r="P55" s="26">
        <v>1</v>
      </c>
      <c r="Q55" s="26">
        <v>1</v>
      </c>
      <c r="R55" s="26"/>
      <c r="S55" s="26"/>
      <c r="T55" s="26"/>
      <c r="U55" s="35"/>
      <c r="V55" s="23">
        <f t="shared" si="1"/>
        <v>117</v>
      </c>
      <c r="W55" s="25">
        <v>29</v>
      </c>
      <c r="X55" s="36">
        <v>10.75</v>
      </c>
      <c r="Y55" s="21">
        <f t="shared" si="2"/>
        <v>18.25</v>
      </c>
      <c r="Z55" s="143">
        <f t="shared" si="3"/>
        <v>269.25</v>
      </c>
      <c r="AA55" s="144">
        <f t="shared" si="4"/>
        <v>40</v>
      </c>
      <c r="AB55" s="141" t="str">
        <f t="shared" si="5"/>
        <v>II.</v>
      </c>
      <c r="AC55" s="49" t="str">
        <f t="shared" si="6"/>
        <v>III.</v>
      </c>
    </row>
    <row r="56" spans="1:29" ht="15.6" x14ac:dyDescent="0.3">
      <c r="A56" s="24" t="s">
        <v>166</v>
      </c>
      <c r="B56" s="24" t="s">
        <v>101</v>
      </c>
      <c r="C56" s="25">
        <v>6</v>
      </c>
      <c r="D56" s="26">
        <v>6</v>
      </c>
      <c r="E56" s="26">
        <v>3</v>
      </c>
      <c r="F56" s="26"/>
      <c r="G56" s="26"/>
      <c r="H56" s="26"/>
      <c r="I56" s="27"/>
      <c r="J56" s="71">
        <f t="shared" si="0"/>
        <v>138</v>
      </c>
      <c r="K56" s="25">
        <v>3</v>
      </c>
      <c r="L56" s="26">
        <v>3</v>
      </c>
      <c r="M56" s="26">
        <v>3</v>
      </c>
      <c r="N56" s="26">
        <v>3</v>
      </c>
      <c r="O56" s="26">
        <v>1</v>
      </c>
      <c r="P56" s="26"/>
      <c r="Q56" s="26"/>
      <c r="R56" s="26"/>
      <c r="S56" s="26">
        <v>1</v>
      </c>
      <c r="T56" s="26"/>
      <c r="U56" s="35">
        <v>1</v>
      </c>
      <c r="V56" s="23">
        <f t="shared" si="1"/>
        <v>110</v>
      </c>
      <c r="W56" s="25">
        <v>37</v>
      </c>
      <c r="X56" s="36">
        <v>18.43</v>
      </c>
      <c r="Y56" s="21">
        <f t="shared" si="2"/>
        <v>18.57</v>
      </c>
      <c r="Z56" s="143">
        <f t="shared" si="3"/>
        <v>266.57</v>
      </c>
      <c r="AA56" s="144">
        <f t="shared" si="4"/>
        <v>41</v>
      </c>
      <c r="AB56" s="141" t="str">
        <f t="shared" si="5"/>
        <v>II.</v>
      </c>
      <c r="AC56" s="49" t="str">
        <f t="shared" si="6"/>
        <v xml:space="preserve"> </v>
      </c>
    </row>
    <row r="57" spans="1:29" ht="15.6" x14ac:dyDescent="0.3">
      <c r="A57" s="142" t="s">
        <v>167</v>
      </c>
      <c r="B57" s="142" t="s">
        <v>121</v>
      </c>
      <c r="C57" s="25">
        <v>4</v>
      </c>
      <c r="D57" s="26">
        <v>9</v>
      </c>
      <c r="E57" s="26">
        <v>2</v>
      </c>
      <c r="F57" s="26"/>
      <c r="G57" s="26"/>
      <c r="H57" s="26"/>
      <c r="I57" s="27"/>
      <c r="J57" s="71">
        <f t="shared" si="0"/>
        <v>137</v>
      </c>
      <c r="K57" s="25">
        <v>2</v>
      </c>
      <c r="L57" s="26">
        <v>8</v>
      </c>
      <c r="M57" s="26">
        <v>3</v>
      </c>
      <c r="N57" s="26">
        <v>1</v>
      </c>
      <c r="O57" s="26">
        <v>1</v>
      </c>
      <c r="P57" s="26"/>
      <c r="Q57" s="26"/>
      <c r="R57" s="26"/>
      <c r="S57" s="26"/>
      <c r="T57" s="26"/>
      <c r="U57" s="35"/>
      <c r="V57" s="23">
        <f t="shared" si="1"/>
        <v>129</v>
      </c>
      <c r="W57" s="25">
        <v>0</v>
      </c>
      <c r="X57" s="36"/>
      <c r="Y57" s="21">
        <f t="shared" si="2"/>
        <v>0</v>
      </c>
      <c r="Z57" s="143">
        <f t="shared" si="3"/>
        <v>266</v>
      </c>
      <c r="AA57" s="144">
        <f t="shared" si="4"/>
        <v>42</v>
      </c>
      <c r="AB57" s="141" t="str">
        <f t="shared" si="5"/>
        <v>II.</v>
      </c>
      <c r="AC57" s="49" t="str">
        <f t="shared" si="6"/>
        <v>II.</v>
      </c>
    </row>
    <row r="58" spans="1:29" ht="15.6" x14ac:dyDescent="0.3">
      <c r="A58" s="142" t="s">
        <v>168</v>
      </c>
      <c r="B58" s="142" t="s">
        <v>128</v>
      </c>
      <c r="C58" s="25">
        <v>2</v>
      </c>
      <c r="D58" s="26">
        <v>9</v>
      </c>
      <c r="E58" s="26">
        <v>1</v>
      </c>
      <c r="F58" s="26"/>
      <c r="G58" s="26">
        <v>2</v>
      </c>
      <c r="H58" s="26"/>
      <c r="I58" s="27">
        <v>1</v>
      </c>
      <c r="J58" s="71">
        <f t="shared" si="0"/>
        <v>121</v>
      </c>
      <c r="K58" s="25">
        <v>2</v>
      </c>
      <c r="L58" s="26"/>
      <c r="M58" s="26">
        <v>5</v>
      </c>
      <c r="N58" s="26">
        <v>3</v>
      </c>
      <c r="O58" s="26">
        <v>2</v>
      </c>
      <c r="P58" s="26"/>
      <c r="Q58" s="26">
        <v>3</v>
      </c>
      <c r="R58" s="26"/>
      <c r="S58" s="26"/>
      <c r="T58" s="26"/>
      <c r="U58" s="35"/>
      <c r="V58" s="23">
        <f t="shared" si="1"/>
        <v>105</v>
      </c>
      <c r="W58" s="25">
        <v>56</v>
      </c>
      <c r="X58" s="36">
        <v>18.2</v>
      </c>
      <c r="Y58" s="21">
        <f t="shared" si="2"/>
        <v>37.799999999999997</v>
      </c>
      <c r="Z58" s="143">
        <f t="shared" si="3"/>
        <v>263.8</v>
      </c>
      <c r="AA58" s="144">
        <f t="shared" si="4"/>
        <v>43</v>
      </c>
      <c r="AB58" s="141" t="str">
        <f t="shared" si="5"/>
        <v xml:space="preserve"> </v>
      </c>
      <c r="AC58" s="49" t="str">
        <f t="shared" si="6"/>
        <v xml:space="preserve"> </v>
      </c>
    </row>
    <row r="59" spans="1:29" ht="15.6" x14ac:dyDescent="0.3">
      <c r="A59" s="24" t="s">
        <v>169</v>
      </c>
      <c r="B59" s="24" t="s">
        <v>119</v>
      </c>
      <c r="C59" s="25">
        <v>4</v>
      </c>
      <c r="D59" s="26">
        <v>4</v>
      </c>
      <c r="E59" s="26">
        <v>5</v>
      </c>
      <c r="F59" s="26">
        <v>2</v>
      </c>
      <c r="G59" s="26"/>
      <c r="H59" s="26"/>
      <c r="I59" s="27"/>
      <c r="J59" s="71">
        <f t="shared" si="0"/>
        <v>130</v>
      </c>
      <c r="K59" s="25"/>
      <c r="L59" s="26">
        <v>6</v>
      </c>
      <c r="M59" s="26"/>
      <c r="N59" s="26">
        <v>4</v>
      </c>
      <c r="O59" s="26"/>
      <c r="P59" s="26">
        <v>3</v>
      </c>
      <c r="Q59" s="26">
        <v>1</v>
      </c>
      <c r="R59" s="26">
        <v>1</v>
      </c>
      <c r="S59" s="26"/>
      <c r="T59" s="26"/>
      <c r="U59" s="35"/>
      <c r="V59" s="23">
        <f t="shared" si="1"/>
        <v>104</v>
      </c>
      <c r="W59" s="25">
        <v>42</v>
      </c>
      <c r="X59" s="36">
        <v>14.13</v>
      </c>
      <c r="Y59" s="21">
        <f t="shared" si="2"/>
        <v>27.869999999999997</v>
      </c>
      <c r="Z59" s="143">
        <f t="shared" si="3"/>
        <v>261.87</v>
      </c>
      <c r="AA59" s="144">
        <f t="shared" si="4"/>
        <v>44</v>
      </c>
      <c r="AB59" s="141" t="str">
        <f t="shared" si="5"/>
        <v>II.</v>
      </c>
      <c r="AC59" s="49" t="str">
        <f t="shared" si="6"/>
        <v xml:space="preserve"> </v>
      </c>
    </row>
    <row r="60" spans="1:29" ht="15.6" x14ac:dyDescent="0.3">
      <c r="A60" s="24" t="s">
        <v>170</v>
      </c>
      <c r="B60" s="258" t="s">
        <v>126</v>
      </c>
      <c r="C60" s="25">
        <v>4</v>
      </c>
      <c r="D60" s="26">
        <v>3</v>
      </c>
      <c r="E60" s="26">
        <v>7</v>
      </c>
      <c r="F60" s="26">
        <v>1</v>
      </c>
      <c r="G60" s="26"/>
      <c r="H60" s="26"/>
      <c r="I60" s="27"/>
      <c r="J60" s="71">
        <f t="shared" si="0"/>
        <v>130</v>
      </c>
      <c r="K60" s="25">
        <v>1</v>
      </c>
      <c r="L60" s="26">
        <v>4</v>
      </c>
      <c r="M60" s="26">
        <v>1</v>
      </c>
      <c r="N60" s="26">
        <v>3</v>
      </c>
      <c r="O60" s="26">
        <v>2</v>
      </c>
      <c r="P60" s="26">
        <v>3</v>
      </c>
      <c r="Q60" s="26"/>
      <c r="R60" s="26"/>
      <c r="S60" s="26"/>
      <c r="T60" s="26"/>
      <c r="U60" s="35">
        <v>1</v>
      </c>
      <c r="V60" s="23">
        <f t="shared" si="1"/>
        <v>102</v>
      </c>
      <c r="W60" s="25">
        <v>44</v>
      </c>
      <c r="X60" s="36">
        <v>14.34</v>
      </c>
      <c r="Y60" s="21">
        <f t="shared" si="2"/>
        <v>29.66</v>
      </c>
      <c r="Z60" s="143">
        <f t="shared" si="3"/>
        <v>261.66000000000003</v>
      </c>
      <c r="AA60" s="144">
        <f t="shared" si="4"/>
        <v>45</v>
      </c>
      <c r="AB60" s="141" t="str">
        <f t="shared" si="5"/>
        <v>II.</v>
      </c>
      <c r="AC60" s="49" t="str">
        <f t="shared" si="6"/>
        <v xml:space="preserve"> </v>
      </c>
    </row>
    <row r="61" spans="1:29" ht="15.6" x14ac:dyDescent="0.3">
      <c r="A61" s="24" t="s">
        <v>171</v>
      </c>
      <c r="B61" s="24" t="s">
        <v>123</v>
      </c>
      <c r="C61" s="25">
        <v>5</v>
      </c>
      <c r="D61" s="26">
        <v>6</v>
      </c>
      <c r="E61" s="26">
        <v>4</v>
      </c>
      <c r="F61" s="26"/>
      <c r="G61" s="26"/>
      <c r="H61" s="26"/>
      <c r="I61" s="27"/>
      <c r="J61" s="71">
        <f t="shared" si="0"/>
        <v>136</v>
      </c>
      <c r="K61" s="25">
        <v>3</v>
      </c>
      <c r="L61" s="26">
        <v>1</v>
      </c>
      <c r="M61" s="26">
        <v>4</v>
      </c>
      <c r="N61" s="26">
        <v>2</v>
      </c>
      <c r="O61" s="26">
        <v>3</v>
      </c>
      <c r="P61" s="26">
        <v>1</v>
      </c>
      <c r="Q61" s="26">
        <v>1</v>
      </c>
      <c r="R61" s="26"/>
      <c r="S61" s="26"/>
      <c r="T61" s="26"/>
      <c r="U61" s="35"/>
      <c r="V61" s="23">
        <f t="shared" si="1"/>
        <v>112</v>
      </c>
      <c r="W61" s="25">
        <v>24</v>
      </c>
      <c r="X61" s="36">
        <v>14.09</v>
      </c>
      <c r="Y61" s="21">
        <f t="shared" si="2"/>
        <v>9.91</v>
      </c>
      <c r="Z61" s="143">
        <f t="shared" si="3"/>
        <v>257.91000000000003</v>
      </c>
      <c r="AA61" s="144">
        <f t="shared" si="4"/>
        <v>46</v>
      </c>
      <c r="AB61" s="141" t="str">
        <f t="shared" si="5"/>
        <v>II.</v>
      </c>
      <c r="AC61" s="49" t="str">
        <f t="shared" si="6"/>
        <v xml:space="preserve"> </v>
      </c>
    </row>
    <row r="62" spans="1:29" ht="15.6" x14ac:dyDescent="0.3">
      <c r="A62" s="24" t="s">
        <v>172</v>
      </c>
      <c r="B62" s="24" t="s">
        <v>101</v>
      </c>
      <c r="C62" s="25">
        <v>1</v>
      </c>
      <c r="D62" s="26">
        <v>8</v>
      </c>
      <c r="E62" s="26">
        <v>3</v>
      </c>
      <c r="F62" s="26">
        <v>3</v>
      </c>
      <c r="G62" s="26"/>
      <c r="H62" s="26"/>
      <c r="I62" s="27"/>
      <c r="J62" s="71">
        <f t="shared" si="0"/>
        <v>127</v>
      </c>
      <c r="K62" s="25">
        <v>2</v>
      </c>
      <c r="L62" s="26">
        <v>4</v>
      </c>
      <c r="M62" s="26">
        <v>3</v>
      </c>
      <c r="N62" s="26">
        <v>5</v>
      </c>
      <c r="O62" s="26">
        <v>1</v>
      </c>
      <c r="P62" s="26"/>
      <c r="Q62" s="26"/>
      <c r="R62" s="26"/>
      <c r="S62" s="26"/>
      <c r="T62" s="26"/>
      <c r="U62" s="35"/>
      <c r="V62" s="23">
        <f t="shared" si="1"/>
        <v>121</v>
      </c>
      <c r="W62" s="25">
        <v>20</v>
      </c>
      <c r="X62" s="36">
        <v>10.15</v>
      </c>
      <c r="Y62" s="21">
        <f t="shared" si="2"/>
        <v>9.85</v>
      </c>
      <c r="Z62" s="143">
        <f t="shared" si="3"/>
        <v>257.85000000000002</v>
      </c>
      <c r="AA62" s="144">
        <f t="shared" si="4"/>
        <v>47</v>
      </c>
      <c r="AB62" s="141" t="str">
        <f t="shared" si="5"/>
        <v>III.</v>
      </c>
      <c r="AC62" s="49" t="str">
        <f t="shared" si="6"/>
        <v>III.</v>
      </c>
    </row>
    <row r="63" spans="1:29" ht="15.6" x14ac:dyDescent="0.3">
      <c r="A63" s="142" t="s">
        <v>173</v>
      </c>
      <c r="B63" s="142" t="s">
        <v>123</v>
      </c>
      <c r="C63" s="25"/>
      <c r="D63" s="26">
        <v>5</v>
      </c>
      <c r="E63" s="26">
        <v>6</v>
      </c>
      <c r="F63" s="26">
        <v>1</v>
      </c>
      <c r="G63" s="26"/>
      <c r="H63" s="26"/>
      <c r="I63" s="27">
        <v>3</v>
      </c>
      <c r="J63" s="71">
        <f t="shared" si="0"/>
        <v>100</v>
      </c>
      <c r="K63" s="25">
        <v>1</v>
      </c>
      <c r="L63" s="26">
        <v>3</v>
      </c>
      <c r="M63" s="26">
        <v>4</v>
      </c>
      <c r="N63" s="26">
        <v>5</v>
      </c>
      <c r="O63" s="26">
        <v>1</v>
      </c>
      <c r="P63" s="26">
        <v>1</v>
      </c>
      <c r="Q63" s="26"/>
      <c r="R63" s="26"/>
      <c r="S63" s="26"/>
      <c r="T63" s="26"/>
      <c r="U63" s="35"/>
      <c r="V63" s="23">
        <f t="shared" si="1"/>
        <v>115</v>
      </c>
      <c r="W63" s="25">
        <v>48</v>
      </c>
      <c r="X63" s="36">
        <v>11.7</v>
      </c>
      <c r="Y63" s="21">
        <f t="shared" si="2"/>
        <v>36.299999999999997</v>
      </c>
      <c r="Z63" s="143">
        <f t="shared" si="3"/>
        <v>251.3</v>
      </c>
      <c r="AA63" s="144">
        <f t="shared" si="4"/>
        <v>48</v>
      </c>
      <c r="AB63" s="141" t="str">
        <f t="shared" si="5"/>
        <v xml:space="preserve"> </v>
      </c>
      <c r="AC63" s="49" t="str">
        <f t="shared" si="6"/>
        <v xml:space="preserve"> </v>
      </c>
    </row>
    <row r="64" spans="1:29" ht="15.6" x14ac:dyDescent="0.3">
      <c r="A64" s="142" t="s">
        <v>174</v>
      </c>
      <c r="B64" s="259" t="s">
        <v>126</v>
      </c>
      <c r="C64" s="25">
        <v>5</v>
      </c>
      <c r="D64" s="26">
        <v>5</v>
      </c>
      <c r="E64" s="26">
        <v>4</v>
      </c>
      <c r="F64" s="26">
        <v>1</v>
      </c>
      <c r="G64" s="26"/>
      <c r="H64" s="26"/>
      <c r="I64" s="27"/>
      <c r="J64" s="71">
        <f t="shared" si="0"/>
        <v>134</v>
      </c>
      <c r="K64" s="25"/>
      <c r="L64" s="26">
        <v>3</v>
      </c>
      <c r="M64" s="26">
        <v>3</v>
      </c>
      <c r="N64" s="26">
        <v>6</v>
      </c>
      <c r="O64" s="26">
        <v>2</v>
      </c>
      <c r="P64" s="26">
        <v>1</v>
      </c>
      <c r="Q64" s="26"/>
      <c r="R64" s="26"/>
      <c r="S64" s="26"/>
      <c r="T64" s="26"/>
      <c r="U64" s="35"/>
      <c r="V64" s="23">
        <f t="shared" si="1"/>
        <v>110</v>
      </c>
      <c r="W64" s="25">
        <v>15</v>
      </c>
      <c r="X64" s="36">
        <v>9.89</v>
      </c>
      <c r="Y64" s="21">
        <f t="shared" si="2"/>
        <v>5.1099999999999994</v>
      </c>
      <c r="Z64" s="143">
        <f t="shared" si="3"/>
        <v>249.11</v>
      </c>
      <c r="AA64" s="144">
        <f t="shared" si="4"/>
        <v>49</v>
      </c>
      <c r="AB64" s="141" t="str">
        <f t="shared" si="5"/>
        <v>II.</v>
      </c>
      <c r="AC64" s="49" t="str">
        <f t="shared" si="6"/>
        <v xml:space="preserve"> </v>
      </c>
    </row>
    <row r="65" spans="1:29" ht="15.6" x14ac:dyDescent="0.3">
      <c r="A65" s="24" t="s">
        <v>175</v>
      </c>
      <c r="B65" s="258" t="s">
        <v>126</v>
      </c>
      <c r="C65" s="25">
        <v>3</v>
      </c>
      <c r="D65" s="26">
        <v>6</v>
      </c>
      <c r="E65" s="26">
        <v>2</v>
      </c>
      <c r="F65" s="26">
        <v>3</v>
      </c>
      <c r="G65" s="26"/>
      <c r="H65" s="26"/>
      <c r="I65" s="27">
        <v>1</v>
      </c>
      <c r="J65" s="71">
        <f t="shared" si="0"/>
        <v>121</v>
      </c>
      <c r="K65" s="25">
        <v>1</v>
      </c>
      <c r="L65" s="26"/>
      <c r="M65" s="26">
        <v>3</v>
      </c>
      <c r="N65" s="26">
        <v>5</v>
      </c>
      <c r="O65" s="26">
        <v>3</v>
      </c>
      <c r="P65" s="26">
        <v>1</v>
      </c>
      <c r="Q65" s="26"/>
      <c r="R65" s="26">
        <v>2</v>
      </c>
      <c r="S65" s="26"/>
      <c r="T65" s="26"/>
      <c r="U65" s="35"/>
      <c r="V65" s="23">
        <f t="shared" si="1"/>
        <v>98</v>
      </c>
      <c r="W65" s="25">
        <v>40</v>
      </c>
      <c r="X65" s="36">
        <v>13.08</v>
      </c>
      <c r="Y65" s="21">
        <f t="shared" si="2"/>
        <v>26.92</v>
      </c>
      <c r="Z65" s="143">
        <f t="shared" si="3"/>
        <v>245.92000000000002</v>
      </c>
      <c r="AA65" s="144">
        <f t="shared" si="4"/>
        <v>50</v>
      </c>
      <c r="AB65" s="141" t="str">
        <f t="shared" si="5"/>
        <v xml:space="preserve"> </v>
      </c>
      <c r="AC65" s="49" t="str">
        <f t="shared" si="6"/>
        <v xml:space="preserve"> </v>
      </c>
    </row>
    <row r="66" spans="1:29" ht="15.6" x14ac:dyDescent="0.3">
      <c r="A66" s="142" t="s">
        <v>176</v>
      </c>
      <c r="B66" s="142" t="s">
        <v>140</v>
      </c>
      <c r="C66" s="25"/>
      <c r="D66" s="26">
        <v>3</v>
      </c>
      <c r="E66" s="26">
        <v>6</v>
      </c>
      <c r="F66" s="26">
        <v>4</v>
      </c>
      <c r="G66" s="26">
        <v>1</v>
      </c>
      <c r="H66" s="26"/>
      <c r="I66" s="27">
        <v>1</v>
      </c>
      <c r="J66" s="71">
        <f t="shared" si="0"/>
        <v>109</v>
      </c>
      <c r="K66" s="25">
        <v>3</v>
      </c>
      <c r="L66" s="26"/>
      <c r="M66" s="26">
        <v>2</v>
      </c>
      <c r="N66" s="26">
        <v>4</v>
      </c>
      <c r="O66" s="26">
        <v>3</v>
      </c>
      <c r="P66" s="26">
        <v>2</v>
      </c>
      <c r="Q66" s="26"/>
      <c r="R66" s="26"/>
      <c r="S66" s="26"/>
      <c r="T66" s="26"/>
      <c r="U66" s="35">
        <v>1</v>
      </c>
      <c r="V66" s="23">
        <f t="shared" si="1"/>
        <v>102</v>
      </c>
      <c r="W66" s="25">
        <v>44</v>
      </c>
      <c r="X66" s="36">
        <v>13.17</v>
      </c>
      <c r="Y66" s="21">
        <f t="shared" si="2"/>
        <v>30.83</v>
      </c>
      <c r="Z66" s="143">
        <f t="shared" si="3"/>
        <v>241.82999999999998</v>
      </c>
      <c r="AA66" s="144">
        <f t="shared" si="4"/>
        <v>51</v>
      </c>
      <c r="AB66" s="141" t="str">
        <f t="shared" si="5"/>
        <v xml:space="preserve"> </v>
      </c>
      <c r="AC66" s="49" t="str">
        <f t="shared" si="6"/>
        <v xml:space="preserve"> </v>
      </c>
    </row>
    <row r="67" spans="1:29" ht="15.6" x14ac:dyDescent="0.3">
      <c r="A67" s="24" t="s">
        <v>177</v>
      </c>
      <c r="B67" s="24" t="s">
        <v>140</v>
      </c>
      <c r="C67" s="25">
        <v>4</v>
      </c>
      <c r="D67" s="26">
        <v>8</v>
      </c>
      <c r="E67" s="26">
        <v>3</v>
      </c>
      <c r="F67" s="26"/>
      <c r="G67" s="26"/>
      <c r="H67" s="26"/>
      <c r="I67" s="27"/>
      <c r="J67" s="71">
        <f t="shared" si="0"/>
        <v>136</v>
      </c>
      <c r="K67" s="25">
        <v>1</v>
      </c>
      <c r="L67" s="26">
        <v>4</v>
      </c>
      <c r="M67" s="26">
        <v>4</v>
      </c>
      <c r="N67" s="26">
        <v>5</v>
      </c>
      <c r="O67" s="26">
        <v>1</v>
      </c>
      <c r="P67" s="26"/>
      <c r="Q67" s="26"/>
      <c r="R67" s="26"/>
      <c r="S67" s="26"/>
      <c r="T67" s="26"/>
      <c r="U67" s="35"/>
      <c r="V67" s="23">
        <f t="shared" si="1"/>
        <v>119</v>
      </c>
      <c r="W67" s="25">
        <v>4</v>
      </c>
      <c r="X67" s="36">
        <v>20.73</v>
      </c>
      <c r="Y67" s="21">
        <f t="shared" si="2"/>
        <v>-16.73</v>
      </c>
      <c r="Z67" s="143">
        <f t="shared" si="3"/>
        <v>238.27</v>
      </c>
      <c r="AA67" s="144">
        <f t="shared" si="4"/>
        <v>52</v>
      </c>
      <c r="AB67" s="141" t="str">
        <f t="shared" si="5"/>
        <v>II.</v>
      </c>
      <c r="AC67" s="49" t="str">
        <f t="shared" si="6"/>
        <v>III.</v>
      </c>
    </row>
    <row r="68" spans="1:29" ht="15.6" x14ac:dyDescent="0.3">
      <c r="A68" s="142" t="s">
        <v>178</v>
      </c>
      <c r="B68" s="142" t="s">
        <v>121</v>
      </c>
      <c r="C68" s="25">
        <v>4</v>
      </c>
      <c r="D68" s="26">
        <v>5</v>
      </c>
      <c r="E68" s="26">
        <v>1</v>
      </c>
      <c r="F68" s="26">
        <v>2</v>
      </c>
      <c r="G68" s="26">
        <v>1</v>
      </c>
      <c r="H68" s="26"/>
      <c r="I68" s="27">
        <v>2</v>
      </c>
      <c r="J68" s="71">
        <f t="shared" si="0"/>
        <v>113</v>
      </c>
      <c r="K68" s="25"/>
      <c r="L68" s="26">
        <v>1</v>
      </c>
      <c r="M68" s="26">
        <v>3</v>
      </c>
      <c r="N68" s="26">
        <v>3</v>
      </c>
      <c r="O68" s="26">
        <v>2</v>
      </c>
      <c r="P68" s="26">
        <v>2</v>
      </c>
      <c r="Q68" s="26"/>
      <c r="R68" s="26">
        <v>3</v>
      </c>
      <c r="S68" s="26">
        <v>1</v>
      </c>
      <c r="T68" s="26"/>
      <c r="U68" s="35"/>
      <c r="V68" s="23">
        <f t="shared" si="1"/>
        <v>87</v>
      </c>
      <c r="W68" s="25">
        <v>52</v>
      </c>
      <c r="X68" s="36">
        <v>13.83</v>
      </c>
      <c r="Y68" s="21">
        <f t="shared" si="2"/>
        <v>38.17</v>
      </c>
      <c r="Z68" s="143">
        <f t="shared" si="3"/>
        <v>238.17000000000002</v>
      </c>
      <c r="AA68" s="144">
        <f t="shared" si="4"/>
        <v>53</v>
      </c>
      <c r="AB68" s="141" t="str">
        <f t="shared" si="5"/>
        <v xml:space="preserve"> </v>
      </c>
      <c r="AC68" s="49" t="str">
        <f t="shared" si="6"/>
        <v xml:space="preserve"> </v>
      </c>
    </row>
    <row r="69" spans="1:29" ht="15.6" x14ac:dyDescent="0.3">
      <c r="A69" s="24" t="s">
        <v>179</v>
      </c>
      <c r="B69" s="24" t="s">
        <v>121</v>
      </c>
      <c r="C69" s="25">
        <v>7</v>
      </c>
      <c r="D69" s="26">
        <v>6</v>
      </c>
      <c r="E69" s="26">
        <v>1</v>
      </c>
      <c r="F69" s="26">
        <v>1</v>
      </c>
      <c r="G69" s="26"/>
      <c r="H69" s="26"/>
      <c r="I69" s="27"/>
      <c r="J69" s="71">
        <f t="shared" si="0"/>
        <v>139</v>
      </c>
      <c r="K69" s="25"/>
      <c r="L69" s="26">
        <v>1</v>
      </c>
      <c r="M69" s="26">
        <v>2</v>
      </c>
      <c r="N69" s="26">
        <v>1</v>
      </c>
      <c r="O69" s="26">
        <v>2</v>
      </c>
      <c r="P69" s="26">
        <v>3</v>
      </c>
      <c r="Q69" s="26">
        <v>2</v>
      </c>
      <c r="R69" s="26">
        <v>4</v>
      </c>
      <c r="S69" s="26"/>
      <c r="T69" s="26"/>
      <c r="U69" s="35"/>
      <c r="V69" s="23">
        <f t="shared" si="1"/>
        <v>79</v>
      </c>
      <c r="W69" s="25">
        <v>38</v>
      </c>
      <c r="X69" s="36">
        <v>28.04</v>
      </c>
      <c r="Y69" s="21">
        <f t="shared" si="2"/>
        <v>9.9600000000000009</v>
      </c>
      <c r="Z69" s="143">
        <f t="shared" si="3"/>
        <v>227.96</v>
      </c>
      <c r="AA69" s="144">
        <f t="shared" si="4"/>
        <v>54</v>
      </c>
      <c r="AB69" s="141" t="str">
        <f t="shared" si="5"/>
        <v>II.</v>
      </c>
      <c r="AC69" s="49" t="str">
        <f t="shared" si="6"/>
        <v xml:space="preserve"> </v>
      </c>
    </row>
    <row r="70" spans="1:29" ht="15.6" x14ac:dyDescent="0.3">
      <c r="A70" s="142" t="s">
        <v>180</v>
      </c>
      <c r="B70" s="142" t="s">
        <v>140</v>
      </c>
      <c r="C70" s="25">
        <v>2</v>
      </c>
      <c r="D70" s="26">
        <v>6</v>
      </c>
      <c r="E70" s="26">
        <v>4</v>
      </c>
      <c r="F70" s="26">
        <v>1</v>
      </c>
      <c r="G70" s="26">
        <v>1</v>
      </c>
      <c r="H70" s="26"/>
      <c r="I70" s="27">
        <v>1</v>
      </c>
      <c r="J70" s="71">
        <f t="shared" si="0"/>
        <v>119</v>
      </c>
      <c r="K70" s="25">
        <v>1</v>
      </c>
      <c r="L70" s="26">
        <v>4</v>
      </c>
      <c r="M70" s="26"/>
      <c r="N70" s="26">
        <v>2</v>
      </c>
      <c r="O70" s="26">
        <v>2</v>
      </c>
      <c r="P70" s="26">
        <v>3</v>
      </c>
      <c r="Q70" s="26">
        <v>1</v>
      </c>
      <c r="R70" s="26"/>
      <c r="S70" s="26">
        <v>2</v>
      </c>
      <c r="T70" s="26"/>
      <c r="U70" s="35"/>
      <c r="V70" s="23">
        <f t="shared" si="1"/>
        <v>95</v>
      </c>
      <c r="W70" s="25">
        <v>33</v>
      </c>
      <c r="X70" s="131">
        <v>21.1</v>
      </c>
      <c r="Y70" s="21">
        <f t="shared" si="2"/>
        <v>11.899999999999999</v>
      </c>
      <c r="Z70" s="143">
        <f t="shared" si="3"/>
        <v>225.9</v>
      </c>
      <c r="AA70" s="144">
        <f t="shared" si="4"/>
        <v>55</v>
      </c>
      <c r="AB70" s="141" t="str">
        <f t="shared" si="5"/>
        <v xml:space="preserve"> </v>
      </c>
      <c r="AC70" s="49" t="str">
        <f t="shared" si="6"/>
        <v xml:space="preserve"> </v>
      </c>
    </row>
    <row r="71" spans="1:29" ht="15.6" x14ac:dyDescent="0.3">
      <c r="A71" s="142" t="s">
        <v>181</v>
      </c>
      <c r="B71" s="142" t="s">
        <v>121</v>
      </c>
      <c r="C71" s="25">
        <v>1</v>
      </c>
      <c r="D71" s="26">
        <v>1</v>
      </c>
      <c r="E71" s="26">
        <v>5</v>
      </c>
      <c r="F71" s="26">
        <v>3</v>
      </c>
      <c r="G71" s="26">
        <v>1</v>
      </c>
      <c r="H71" s="26">
        <v>1</v>
      </c>
      <c r="I71" s="27">
        <v>3</v>
      </c>
      <c r="J71" s="71">
        <f t="shared" si="0"/>
        <v>91</v>
      </c>
      <c r="K71" s="25">
        <v>1</v>
      </c>
      <c r="L71" s="26">
        <v>2</v>
      </c>
      <c r="M71" s="26">
        <v>1</v>
      </c>
      <c r="N71" s="26">
        <v>1</v>
      </c>
      <c r="O71" s="26">
        <v>3</v>
      </c>
      <c r="P71" s="26">
        <v>3</v>
      </c>
      <c r="Q71" s="26"/>
      <c r="R71" s="26"/>
      <c r="S71" s="26">
        <v>1</v>
      </c>
      <c r="T71" s="26">
        <v>1</v>
      </c>
      <c r="U71" s="35">
        <v>2</v>
      </c>
      <c r="V71" s="23">
        <f t="shared" si="1"/>
        <v>79</v>
      </c>
      <c r="W71" s="25">
        <v>39</v>
      </c>
      <c r="X71" s="36">
        <v>18.21</v>
      </c>
      <c r="Y71" s="21">
        <f t="shared" si="2"/>
        <v>20.79</v>
      </c>
      <c r="Z71" s="143">
        <f t="shared" si="3"/>
        <v>190.79</v>
      </c>
      <c r="AA71" s="144">
        <f t="shared" si="4"/>
        <v>56</v>
      </c>
      <c r="AB71" s="141" t="str">
        <f t="shared" si="5"/>
        <v xml:space="preserve"> </v>
      </c>
      <c r="AC71" s="49" t="str">
        <f t="shared" si="6"/>
        <v xml:space="preserve"> </v>
      </c>
    </row>
    <row r="72" spans="1:29" ht="15.6" x14ac:dyDescent="0.3">
      <c r="A72" s="142" t="s">
        <v>182</v>
      </c>
      <c r="B72" s="142" t="s">
        <v>121</v>
      </c>
      <c r="C72" s="25"/>
      <c r="D72" s="26">
        <v>6</v>
      </c>
      <c r="E72" s="26">
        <v>7</v>
      </c>
      <c r="F72" s="26"/>
      <c r="G72" s="26">
        <v>1</v>
      </c>
      <c r="H72" s="26"/>
      <c r="I72" s="27">
        <v>1</v>
      </c>
      <c r="J72" s="71">
        <f t="shared" si="0"/>
        <v>116</v>
      </c>
      <c r="K72" s="25"/>
      <c r="L72" s="26"/>
      <c r="M72" s="26"/>
      <c r="N72" s="26">
        <v>1</v>
      </c>
      <c r="O72" s="26">
        <v>2</v>
      </c>
      <c r="P72" s="26"/>
      <c r="Q72" s="26">
        <v>1</v>
      </c>
      <c r="R72" s="26">
        <v>4</v>
      </c>
      <c r="S72" s="26">
        <v>1</v>
      </c>
      <c r="T72" s="26">
        <v>1</v>
      </c>
      <c r="U72" s="35">
        <v>5</v>
      </c>
      <c r="V72" s="23">
        <f t="shared" si="1"/>
        <v>38</v>
      </c>
      <c r="W72" s="25">
        <v>43</v>
      </c>
      <c r="X72" s="36">
        <v>19.190000000000001</v>
      </c>
      <c r="Y72" s="21">
        <f t="shared" si="2"/>
        <v>23.81</v>
      </c>
      <c r="Z72" s="143">
        <f t="shared" si="3"/>
        <v>177.81</v>
      </c>
      <c r="AA72" s="144">
        <f t="shared" si="4"/>
        <v>57</v>
      </c>
      <c r="AB72" s="141" t="str">
        <f t="shared" si="5"/>
        <v xml:space="preserve"> </v>
      </c>
      <c r="AC72" s="49" t="str">
        <f t="shared" si="6"/>
        <v xml:space="preserve"> </v>
      </c>
    </row>
    <row r="73" spans="1:29" ht="15.6" x14ac:dyDescent="0.3">
      <c r="A73" s="142" t="s">
        <v>183</v>
      </c>
      <c r="B73" s="259" t="s">
        <v>126</v>
      </c>
      <c r="C73" s="25">
        <v>4</v>
      </c>
      <c r="D73" s="26">
        <v>4</v>
      </c>
      <c r="E73" s="26">
        <v>3</v>
      </c>
      <c r="F73" s="26">
        <v>1</v>
      </c>
      <c r="G73" s="26"/>
      <c r="H73" s="26"/>
      <c r="I73" s="27">
        <v>3</v>
      </c>
      <c r="J73" s="71">
        <f t="shared" si="0"/>
        <v>107</v>
      </c>
      <c r="K73" s="25"/>
      <c r="L73" s="26"/>
      <c r="M73" s="26"/>
      <c r="N73" s="26"/>
      <c r="O73" s="26"/>
      <c r="P73" s="26"/>
      <c r="Q73" s="26"/>
      <c r="R73" s="26"/>
      <c r="S73" s="26"/>
      <c r="T73" s="26"/>
      <c r="U73" s="35"/>
      <c r="V73" s="23">
        <f t="shared" si="1"/>
        <v>0</v>
      </c>
      <c r="W73" s="25">
        <v>0</v>
      </c>
      <c r="X73" s="36"/>
      <c r="Y73" s="21">
        <f t="shared" si="2"/>
        <v>0</v>
      </c>
      <c r="Z73" s="143">
        <f t="shared" si="3"/>
        <v>107</v>
      </c>
      <c r="AA73" s="144">
        <f t="shared" si="4"/>
        <v>58</v>
      </c>
      <c r="AB73" s="141" t="str">
        <f t="shared" si="5"/>
        <v xml:space="preserve"> </v>
      </c>
      <c r="AC73" s="49" t="str">
        <f t="shared" si="6"/>
        <v xml:space="preserve"> </v>
      </c>
    </row>
    <row r="74" spans="1:29" ht="15.6" x14ac:dyDescent="0.3">
      <c r="A74" s="142" t="s">
        <v>184</v>
      </c>
      <c r="B74" s="142" t="s">
        <v>123</v>
      </c>
      <c r="C74" s="25">
        <v>1</v>
      </c>
      <c r="D74" s="26">
        <v>2</v>
      </c>
      <c r="E74" s="26">
        <v>1</v>
      </c>
      <c r="F74" s="26">
        <v>1</v>
      </c>
      <c r="G74" s="26">
        <v>1</v>
      </c>
      <c r="H74" s="26"/>
      <c r="I74" s="27">
        <v>9</v>
      </c>
      <c r="J74" s="71">
        <f t="shared" si="0"/>
        <v>49</v>
      </c>
      <c r="K74" s="25"/>
      <c r="L74" s="26"/>
      <c r="M74" s="26">
        <v>1</v>
      </c>
      <c r="N74" s="26">
        <v>1</v>
      </c>
      <c r="O74" s="26">
        <v>4</v>
      </c>
      <c r="P74" s="26"/>
      <c r="Q74" s="26"/>
      <c r="R74" s="26">
        <v>1</v>
      </c>
      <c r="S74" s="26"/>
      <c r="T74" s="26">
        <v>1</v>
      </c>
      <c r="U74" s="35">
        <v>7</v>
      </c>
      <c r="V74" s="23">
        <f t="shared" si="1"/>
        <v>43</v>
      </c>
      <c r="W74" s="25">
        <v>32</v>
      </c>
      <c r="X74" s="36">
        <v>24.64</v>
      </c>
      <c r="Y74" s="21">
        <f t="shared" si="2"/>
        <v>7.3599999999999994</v>
      </c>
      <c r="Z74" s="143">
        <f t="shared" si="3"/>
        <v>99.36</v>
      </c>
      <c r="AA74" s="144">
        <f t="shared" si="4"/>
        <v>59</v>
      </c>
      <c r="AB74" s="141" t="str">
        <f t="shared" si="5"/>
        <v xml:space="preserve"> </v>
      </c>
      <c r="AC74" s="49" t="str">
        <f t="shared" si="6"/>
        <v xml:space="preserve"> </v>
      </c>
    </row>
    <row r="75" spans="1:29" ht="16.2" thickBot="1" x14ac:dyDescent="0.35">
      <c r="A75" s="142" t="s">
        <v>185</v>
      </c>
      <c r="B75" s="142" t="s">
        <v>121</v>
      </c>
      <c r="C75" s="25">
        <v>1</v>
      </c>
      <c r="D75" s="26">
        <v>2</v>
      </c>
      <c r="E75" s="26"/>
      <c r="F75" s="26">
        <v>1</v>
      </c>
      <c r="G75" s="26">
        <v>1</v>
      </c>
      <c r="H75" s="26">
        <v>2</v>
      </c>
      <c r="I75" s="27">
        <v>8</v>
      </c>
      <c r="J75" s="150">
        <f t="shared" si="0"/>
        <v>51</v>
      </c>
      <c r="K75" s="25"/>
      <c r="L75" s="26"/>
      <c r="M75" s="26">
        <v>2</v>
      </c>
      <c r="N75" s="26"/>
      <c r="O75" s="26">
        <v>2</v>
      </c>
      <c r="P75" s="26">
        <v>1</v>
      </c>
      <c r="Q75" s="26"/>
      <c r="R75" s="26">
        <v>1</v>
      </c>
      <c r="S75" s="26"/>
      <c r="T75" s="26">
        <v>1</v>
      </c>
      <c r="U75" s="35">
        <v>8</v>
      </c>
      <c r="V75" s="23">
        <f t="shared" si="1"/>
        <v>37</v>
      </c>
      <c r="W75" s="25">
        <v>2</v>
      </c>
      <c r="X75" s="36">
        <v>21.88</v>
      </c>
      <c r="Y75" s="21">
        <f t="shared" si="2"/>
        <v>-19.88</v>
      </c>
      <c r="Z75" s="143">
        <f t="shared" si="3"/>
        <v>68.12</v>
      </c>
      <c r="AA75" s="151">
        <f t="shared" si="4"/>
        <v>60</v>
      </c>
      <c r="AB75" s="141" t="str">
        <f t="shared" si="5"/>
        <v xml:space="preserve"> </v>
      </c>
      <c r="AC75" s="49" t="str">
        <f t="shared" si="6"/>
        <v xml:space="preserve"> </v>
      </c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6"/>
    </row>
    <row r="77" spans="1:29" x14ac:dyDescent="0.25">
      <c r="A77" s="263" t="s">
        <v>20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6" t="s">
        <v>21</v>
      </c>
      <c r="Z77" s="266"/>
      <c r="AA77" s="266"/>
      <c r="AB77" s="266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6"/>
    </row>
    <row r="79" spans="1:29" x14ac:dyDescent="0.25">
      <c r="A79" t="s">
        <v>27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6"/>
    </row>
    <row r="80" spans="1:29" x14ac:dyDescent="0.25">
      <c r="A80" t="s">
        <v>28</v>
      </c>
      <c r="B80" t="s">
        <v>186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6"/>
    </row>
    <row r="81" spans="1:27" x14ac:dyDescent="0.25">
      <c r="A81" t="s">
        <v>29</v>
      </c>
      <c r="B81" t="s">
        <v>187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6"/>
    </row>
    <row r="82" spans="1:27" x14ac:dyDescent="0.25">
      <c r="A82" t="s">
        <v>30</v>
      </c>
      <c r="B82" t="s">
        <v>188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6"/>
    </row>
    <row r="83" spans="1:27" x14ac:dyDescent="0.25">
      <c r="A83" t="s">
        <v>31</v>
      </c>
      <c r="B83" t="s">
        <v>189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6"/>
    </row>
    <row r="84" spans="1:27" x14ac:dyDescent="0.25">
      <c r="A84" t="s">
        <v>32</v>
      </c>
      <c r="B84" t="s">
        <v>190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6"/>
    </row>
    <row r="85" spans="1:27" x14ac:dyDescent="0.25">
      <c r="A85" t="s">
        <v>34</v>
      </c>
      <c r="B85" t="s">
        <v>191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6"/>
    </row>
    <row r="86" spans="1:27" x14ac:dyDescent="0.25">
      <c r="A86" t="s">
        <v>35</v>
      </c>
      <c r="B86" t="s">
        <v>192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6"/>
    </row>
    <row r="87" spans="1:27" x14ac:dyDescent="0.25">
      <c r="A87" t="s">
        <v>33</v>
      </c>
      <c r="B87" s="1" t="s">
        <v>193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6"/>
    </row>
  </sheetData>
  <mergeCells count="20"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  <mergeCell ref="A77:X77"/>
    <mergeCell ref="Y77:AB77"/>
    <mergeCell ref="B13:AC13"/>
    <mergeCell ref="A14:A15"/>
    <mergeCell ref="B14:B15"/>
    <mergeCell ref="C14:J14"/>
    <mergeCell ref="W14:Y14"/>
    <mergeCell ref="Z14:AA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4A3A-9AD4-4368-9982-78678179E1B6}">
  <dimension ref="A1:AC40"/>
  <sheetViews>
    <sheetView workbookViewId="0">
      <selection activeCell="W37" sqref="W37"/>
    </sheetView>
  </sheetViews>
  <sheetFormatPr defaultRowHeight="13.2" x14ac:dyDescent="0.25"/>
  <cols>
    <col min="1" max="1" width="17.886718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x14ac:dyDescent="0.25">
      <c r="A2" s="101" t="s">
        <v>1</v>
      </c>
      <c r="B2" s="287" t="s">
        <v>91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x14ac:dyDescent="0.25">
      <c r="A3" s="10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x14ac:dyDescent="0.25">
      <c r="A4" s="102" t="s">
        <v>25</v>
      </c>
      <c r="B4" s="289" t="s">
        <v>92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x14ac:dyDescent="0.25">
      <c r="A5" s="10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x14ac:dyDescent="0.25">
      <c r="A6" s="102" t="s">
        <v>4</v>
      </c>
      <c r="B6" s="260" t="s">
        <v>93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78"/>
    </row>
    <row r="7" spans="1:29" x14ac:dyDescent="0.25">
      <c r="A7" s="102" t="s">
        <v>5</v>
      </c>
      <c r="B7" s="260" t="s">
        <v>94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78"/>
    </row>
    <row r="8" spans="1:29" x14ac:dyDescent="0.25">
      <c r="A8" s="10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x14ac:dyDescent="0.25">
      <c r="A9" s="10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x14ac:dyDescent="0.25">
      <c r="A10" s="10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x14ac:dyDescent="0.25">
      <c r="A11" s="10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x14ac:dyDescent="0.25">
      <c r="A12" s="102" t="s">
        <v>6</v>
      </c>
      <c r="B12" s="260" t="s">
        <v>95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78"/>
    </row>
    <row r="13" spans="1:29" ht="13.8" thickBot="1" x14ac:dyDescent="0.3">
      <c r="A13" s="103" t="s">
        <v>7</v>
      </c>
      <c r="B13" s="303" t="s">
        <v>96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15.6" x14ac:dyDescent="0.3">
      <c r="A14" s="312" t="s">
        <v>8</v>
      </c>
      <c r="B14" s="314" t="s">
        <v>22</v>
      </c>
      <c r="C14" s="316" t="s">
        <v>39</v>
      </c>
      <c r="D14" s="317"/>
      <c r="E14" s="317"/>
      <c r="F14" s="317"/>
      <c r="G14" s="317"/>
      <c r="H14" s="317"/>
      <c r="I14" s="317"/>
      <c r="J14" s="318"/>
      <c r="K14" s="319" t="s">
        <v>38</v>
      </c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1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54" t="s">
        <v>41</v>
      </c>
    </row>
    <row r="15" spans="1:29" ht="13.8" thickBot="1" x14ac:dyDescent="0.3">
      <c r="A15" s="313"/>
      <c r="B15" s="315"/>
      <c r="C15" s="104">
        <v>10</v>
      </c>
      <c r="D15" s="104">
        <v>9</v>
      </c>
      <c r="E15" s="104">
        <v>8</v>
      </c>
      <c r="F15" s="104">
        <v>7</v>
      </c>
      <c r="G15" s="104">
        <v>6</v>
      </c>
      <c r="H15" s="104">
        <v>5</v>
      </c>
      <c r="I15" s="105">
        <v>0</v>
      </c>
      <c r="J15" s="106" t="s">
        <v>24</v>
      </c>
      <c r="K15" s="107">
        <v>10</v>
      </c>
      <c r="L15" s="107">
        <v>9</v>
      </c>
      <c r="M15" s="107">
        <v>8</v>
      </c>
      <c r="N15" s="107">
        <v>7</v>
      </c>
      <c r="O15" s="107">
        <v>6</v>
      </c>
      <c r="P15" s="107">
        <v>5</v>
      </c>
      <c r="Q15" s="107">
        <v>4</v>
      </c>
      <c r="R15" s="107">
        <v>3</v>
      </c>
      <c r="S15" s="107">
        <v>2</v>
      </c>
      <c r="T15" s="107">
        <v>1</v>
      </c>
      <c r="U15" s="107">
        <v>0</v>
      </c>
      <c r="V15" s="108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109" t="s">
        <v>36</v>
      </c>
      <c r="AC15" s="110" t="s">
        <v>37</v>
      </c>
    </row>
    <row r="16" spans="1:29" ht="15.6" x14ac:dyDescent="0.3">
      <c r="A16" s="111" t="s">
        <v>97</v>
      </c>
      <c r="B16" s="112" t="s">
        <v>98</v>
      </c>
      <c r="C16" s="113">
        <v>9</v>
      </c>
      <c r="D16" s="114">
        <v>6</v>
      </c>
      <c r="E16" s="114"/>
      <c r="F16" s="114"/>
      <c r="G16" s="114"/>
      <c r="H16" s="114"/>
      <c r="I16" s="115"/>
      <c r="J16" s="116">
        <f t="shared" ref="J16:J28" si="0">IF(SUM(C16:I16)=0,0,IF(SUM(C16:I16)&lt;15,"CHYBÍ",IF(SUM(C16:I16)&gt;15,"MOC",IF(SUM(C16:I16)=15,SUM(C16*10+D16*9+E16*8+F16*7+G16*6+H16*5)))))</f>
        <v>144</v>
      </c>
      <c r="K16" s="117">
        <v>6</v>
      </c>
      <c r="L16" s="118">
        <v>7</v>
      </c>
      <c r="M16" s="118">
        <v>2</v>
      </c>
      <c r="N16" s="118"/>
      <c r="O16" s="118"/>
      <c r="P16" s="118"/>
      <c r="Q16" s="118"/>
      <c r="R16" s="118"/>
      <c r="S16" s="118"/>
      <c r="T16" s="118"/>
      <c r="U16" s="119"/>
      <c r="V16" s="23">
        <f t="shared" ref="V16:V28" si="1">IF(SUM(K16:U16)=0,0,IF(SUM(K16:U16)&lt;15,"CHYBÍ",IF(SUM(K16:U16)=15,SUM(K16*10+L16*9+M16*8+N16*7+O16*6+P16*5+Q16*4+R16*3+S16*2+T16*1,IF(SUM(K16:U16)&gt;15,"MOC")))))</f>
        <v>139</v>
      </c>
      <c r="W16" s="120">
        <v>73</v>
      </c>
      <c r="X16" s="121">
        <v>18.22</v>
      </c>
      <c r="Y16" s="20">
        <f t="shared" ref="Y16:Y28" si="2">SUM(W16-X16)</f>
        <v>54.78</v>
      </c>
      <c r="Z16" s="14">
        <f t="shared" ref="Z16:Z28" si="3">SUM(J16+V16+Y16)</f>
        <v>337.78</v>
      </c>
      <c r="AA16" s="122">
        <f t="shared" ref="AA16:AA28" si="4">RANK(Z16,$Z$16:$Z$100)</f>
        <v>1</v>
      </c>
      <c r="AB16" s="123" t="str">
        <f t="shared" ref="AB16:AB28" si="5">IF(AND(J16&gt;=146,J16&lt;=150),"M",IF(AND(J16&gt;=140,J16&lt;=145),"I.",IF(AND(J16&gt;=130,J16&lt;=139),"II.",IF(AND(J16&gt;=125,J16&lt;=133),"III."," "))))</f>
        <v>I.</v>
      </c>
      <c r="AC16" s="124" t="str">
        <f t="shared" ref="AC16:AC28" si="6">IF(AND(V16&gt;=137,V16&lt;=150),"M",IF(AND(V16&gt;=131,V16&lt;=136),"I.",IF(AND(V16&gt;=125,V16&lt;=130),"II.",IF(AND(V16&gt;=116,V16&lt;=124),"III."," "))))</f>
        <v>M</v>
      </c>
    </row>
    <row r="17" spans="1:29" ht="15.6" x14ac:dyDescent="0.3">
      <c r="A17" s="70" t="s">
        <v>99</v>
      </c>
      <c r="B17" s="125" t="s">
        <v>98</v>
      </c>
      <c r="C17" s="25">
        <v>6</v>
      </c>
      <c r="D17" s="26">
        <v>6</v>
      </c>
      <c r="E17" s="26">
        <v>2</v>
      </c>
      <c r="F17" s="26">
        <v>1</v>
      </c>
      <c r="G17" s="26"/>
      <c r="H17" s="26"/>
      <c r="I17" s="27"/>
      <c r="J17" s="71">
        <f t="shared" si="0"/>
        <v>137</v>
      </c>
      <c r="K17" s="31">
        <v>1</v>
      </c>
      <c r="L17" s="26">
        <v>6</v>
      </c>
      <c r="M17" s="26">
        <v>5</v>
      </c>
      <c r="N17" s="26">
        <v>2</v>
      </c>
      <c r="O17" s="26">
        <v>1</v>
      </c>
      <c r="P17" s="26"/>
      <c r="Q17" s="26"/>
      <c r="R17" s="26"/>
      <c r="S17" s="26"/>
      <c r="T17" s="26"/>
      <c r="U17" s="32"/>
      <c r="V17" s="23">
        <f t="shared" si="1"/>
        <v>124</v>
      </c>
      <c r="W17" s="25">
        <v>80</v>
      </c>
      <c r="X17" s="36">
        <v>16.61</v>
      </c>
      <c r="Y17" s="21">
        <f t="shared" si="2"/>
        <v>63.39</v>
      </c>
      <c r="Z17" s="19">
        <f t="shared" si="3"/>
        <v>324.39</v>
      </c>
      <c r="AA17" s="126">
        <f t="shared" si="4"/>
        <v>2</v>
      </c>
      <c r="AB17" s="49" t="str">
        <f t="shared" si="5"/>
        <v>II.</v>
      </c>
      <c r="AC17" s="69" t="str">
        <f t="shared" si="6"/>
        <v>III.</v>
      </c>
    </row>
    <row r="18" spans="1:29" ht="15.6" x14ac:dyDescent="0.3">
      <c r="A18" s="70" t="s">
        <v>100</v>
      </c>
      <c r="B18" s="125" t="s">
        <v>101</v>
      </c>
      <c r="C18" s="25">
        <v>11</v>
      </c>
      <c r="D18" s="26">
        <v>3</v>
      </c>
      <c r="E18" s="26">
        <v>1</v>
      </c>
      <c r="F18" s="26"/>
      <c r="G18" s="26"/>
      <c r="H18" s="26"/>
      <c r="I18" s="27"/>
      <c r="J18" s="71">
        <f t="shared" si="0"/>
        <v>145</v>
      </c>
      <c r="K18" s="31">
        <v>2</v>
      </c>
      <c r="L18" s="26">
        <v>10</v>
      </c>
      <c r="M18" s="26">
        <v>2</v>
      </c>
      <c r="N18" s="26"/>
      <c r="O18" s="26"/>
      <c r="P18" s="26">
        <v>1</v>
      </c>
      <c r="Q18" s="26"/>
      <c r="R18" s="26"/>
      <c r="S18" s="26"/>
      <c r="T18" s="26"/>
      <c r="U18" s="32"/>
      <c r="V18" s="23">
        <f t="shared" si="1"/>
        <v>131</v>
      </c>
      <c r="W18" s="25">
        <v>70</v>
      </c>
      <c r="X18" s="36">
        <v>22.03</v>
      </c>
      <c r="Y18" s="21">
        <f t="shared" si="2"/>
        <v>47.97</v>
      </c>
      <c r="Z18" s="19">
        <f t="shared" si="3"/>
        <v>323.97000000000003</v>
      </c>
      <c r="AA18" s="126">
        <f t="shared" si="4"/>
        <v>3</v>
      </c>
      <c r="AB18" s="49" t="str">
        <f t="shared" si="5"/>
        <v>I.</v>
      </c>
      <c r="AC18" s="69" t="str">
        <f t="shared" si="6"/>
        <v>I.</v>
      </c>
    </row>
    <row r="19" spans="1:29" ht="15.6" x14ac:dyDescent="0.3">
      <c r="A19" s="127" t="s">
        <v>102</v>
      </c>
      <c r="B19" s="128" t="s">
        <v>98</v>
      </c>
      <c r="C19" s="25">
        <v>10</v>
      </c>
      <c r="D19" s="26">
        <v>5</v>
      </c>
      <c r="E19" s="26"/>
      <c r="F19" s="26"/>
      <c r="G19" s="26"/>
      <c r="H19" s="26"/>
      <c r="I19" s="27"/>
      <c r="J19" s="71">
        <f t="shared" si="0"/>
        <v>145</v>
      </c>
      <c r="K19" s="31">
        <v>3</v>
      </c>
      <c r="L19" s="26">
        <v>4</v>
      </c>
      <c r="M19" s="26">
        <v>3</v>
      </c>
      <c r="N19" s="26">
        <v>2</v>
      </c>
      <c r="O19" s="26">
        <v>2</v>
      </c>
      <c r="P19" s="26">
        <v>1</v>
      </c>
      <c r="Q19" s="26"/>
      <c r="R19" s="26"/>
      <c r="S19" s="26"/>
      <c r="T19" s="26"/>
      <c r="U19" s="32"/>
      <c r="V19" s="23">
        <f t="shared" si="1"/>
        <v>121</v>
      </c>
      <c r="W19" s="25">
        <v>74</v>
      </c>
      <c r="X19" s="36">
        <v>18.64</v>
      </c>
      <c r="Y19" s="21">
        <f t="shared" si="2"/>
        <v>55.36</v>
      </c>
      <c r="Z19" s="19">
        <f t="shared" si="3"/>
        <v>321.36</v>
      </c>
      <c r="AA19" s="126">
        <f t="shared" si="4"/>
        <v>4</v>
      </c>
      <c r="AB19" s="49" t="str">
        <f t="shared" si="5"/>
        <v>I.</v>
      </c>
      <c r="AC19" s="69" t="str">
        <f t="shared" si="6"/>
        <v>III.</v>
      </c>
    </row>
    <row r="20" spans="1:29" ht="15.6" x14ac:dyDescent="0.3">
      <c r="A20" s="70" t="s">
        <v>103</v>
      </c>
      <c r="B20" s="125" t="s">
        <v>98</v>
      </c>
      <c r="C20" s="25">
        <v>6</v>
      </c>
      <c r="D20" s="26">
        <v>7</v>
      </c>
      <c r="E20" s="26">
        <v>2</v>
      </c>
      <c r="F20" s="26"/>
      <c r="G20" s="26"/>
      <c r="H20" s="26"/>
      <c r="I20" s="27"/>
      <c r="J20" s="71">
        <f t="shared" si="0"/>
        <v>139</v>
      </c>
      <c r="K20" s="31">
        <v>2</v>
      </c>
      <c r="L20" s="26">
        <v>6</v>
      </c>
      <c r="M20" s="26">
        <v>5</v>
      </c>
      <c r="N20" s="26">
        <v>1</v>
      </c>
      <c r="O20" s="26">
        <v>1</v>
      </c>
      <c r="P20" s="26"/>
      <c r="Q20" s="26"/>
      <c r="R20" s="26"/>
      <c r="S20" s="26"/>
      <c r="T20" s="26"/>
      <c r="U20" s="32"/>
      <c r="V20" s="23">
        <f t="shared" si="1"/>
        <v>127</v>
      </c>
      <c r="W20" s="25">
        <v>80</v>
      </c>
      <c r="X20" s="36">
        <v>24.73</v>
      </c>
      <c r="Y20" s="21">
        <f t="shared" si="2"/>
        <v>55.269999999999996</v>
      </c>
      <c r="Z20" s="19">
        <f t="shared" si="3"/>
        <v>321.27</v>
      </c>
      <c r="AA20" s="126">
        <f t="shared" si="4"/>
        <v>5</v>
      </c>
      <c r="AB20" s="49" t="str">
        <f t="shared" si="5"/>
        <v>II.</v>
      </c>
      <c r="AC20" s="69" t="str">
        <f t="shared" si="6"/>
        <v>II.</v>
      </c>
    </row>
    <row r="21" spans="1:29" ht="15.6" x14ac:dyDescent="0.3">
      <c r="A21" s="70" t="s">
        <v>104</v>
      </c>
      <c r="B21" s="125" t="s">
        <v>98</v>
      </c>
      <c r="C21" s="25">
        <v>7</v>
      </c>
      <c r="D21" s="26">
        <v>8</v>
      </c>
      <c r="E21" s="26"/>
      <c r="F21" s="26"/>
      <c r="G21" s="26"/>
      <c r="H21" s="26"/>
      <c r="I21" s="27"/>
      <c r="J21" s="71">
        <f t="shared" si="0"/>
        <v>142</v>
      </c>
      <c r="K21" s="31">
        <v>6</v>
      </c>
      <c r="L21" s="26">
        <v>5</v>
      </c>
      <c r="M21" s="26">
        <v>3</v>
      </c>
      <c r="N21" s="26">
        <v>1</v>
      </c>
      <c r="O21" s="26"/>
      <c r="P21" s="26"/>
      <c r="Q21" s="26"/>
      <c r="R21" s="26"/>
      <c r="S21" s="26"/>
      <c r="T21" s="26"/>
      <c r="U21" s="32"/>
      <c r="V21" s="23">
        <f t="shared" si="1"/>
        <v>136</v>
      </c>
      <c r="W21" s="25">
        <v>61</v>
      </c>
      <c r="X21" s="36">
        <v>20</v>
      </c>
      <c r="Y21" s="129">
        <f t="shared" si="2"/>
        <v>41</v>
      </c>
      <c r="Z21" s="130">
        <f t="shared" si="3"/>
        <v>319</v>
      </c>
      <c r="AA21" s="126">
        <f t="shared" si="4"/>
        <v>6</v>
      </c>
      <c r="AB21" s="49" t="str">
        <f t="shared" si="5"/>
        <v>I.</v>
      </c>
      <c r="AC21" s="69" t="str">
        <f t="shared" si="6"/>
        <v>I.</v>
      </c>
    </row>
    <row r="22" spans="1:29" ht="15.6" x14ac:dyDescent="0.3">
      <c r="A22" s="70" t="s">
        <v>105</v>
      </c>
      <c r="B22" s="125" t="s">
        <v>98</v>
      </c>
      <c r="C22" s="25">
        <v>8</v>
      </c>
      <c r="D22" s="26">
        <v>5</v>
      </c>
      <c r="E22" s="26">
        <v>2</v>
      </c>
      <c r="F22" s="26"/>
      <c r="G22" s="26"/>
      <c r="H22" s="26"/>
      <c r="I22" s="27"/>
      <c r="J22" s="71">
        <f t="shared" si="0"/>
        <v>141</v>
      </c>
      <c r="K22" s="31">
        <v>3</v>
      </c>
      <c r="L22" s="26">
        <v>6</v>
      </c>
      <c r="M22" s="26">
        <v>4</v>
      </c>
      <c r="N22" s="26">
        <v>2</v>
      </c>
      <c r="O22" s="26"/>
      <c r="P22" s="26"/>
      <c r="Q22" s="26"/>
      <c r="R22" s="26"/>
      <c r="S22" s="26"/>
      <c r="T22" s="26"/>
      <c r="U22" s="32"/>
      <c r="V22" s="23">
        <f t="shared" si="1"/>
        <v>130</v>
      </c>
      <c r="W22" s="25">
        <v>62</v>
      </c>
      <c r="X22" s="36">
        <v>22.07</v>
      </c>
      <c r="Y22" s="21">
        <f t="shared" si="2"/>
        <v>39.93</v>
      </c>
      <c r="Z22" s="19">
        <f t="shared" si="3"/>
        <v>310.93</v>
      </c>
      <c r="AA22" s="126">
        <f t="shared" si="4"/>
        <v>7</v>
      </c>
      <c r="AB22" s="49" t="str">
        <f t="shared" si="5"/>
        <v>I.</v>
      </c>
      <c r="AC22" s="69" t="str">
        <f t="shared" si="6"/>
        <v>II.</v>
      </c>
    </row>
    <row r="23" spans="1:29" ht="15.6" x14ac:dyDescent="0.3">
      <c r="A23" s="70" t="s">
        <v>106</v>
      </c>
      <c r="B23" s="125" t="s">
        <v>98</v>
      </c>
      <c r="C23" s="25">
        <v>6</v>
      </c>
      <c r="D23" s="26">
        <v>8</v>
      </c>
      <c r="E23" s="26">
        <v>1</v>
      </c>
      <c r="F23" s="26"/>
      <c r="G23" s="26"/>
      <c r="H23" s="26"/>
      <c r="I23" s="27"/>
      <c r="J23" s="71">
        <f t="shared" si="0"/>
        <v>140</v>
      </c>
      <c r="K23" s="31">
        <v>3</v>
      </c>
      <c r="L23" s="26">
        <v>2</v>
      </c>
      <c r="M23" s="26">
        <v>2</v>
      </c>
      <c r="N23" s="26">
        <v>5</v>
      </c>
      <c r="O23" s="26"/>
      <c r="P23" s="26">
        <v>1</v>
      </c>
      <c r="Q23" s="26">
        <v>1</v>
      </c>
      <c r="R23" s="26"/>
      <c r="S23" s="26">
        <v>1</v>
      </c>
      <c r="T23" s="26"/>
      <c r="U23" s="32"/>
      <c r="V23" s="23">
        <f t="shared" si="1"/>
        <v>110</v>
      </c>
      <c r="W23" s="25">
        <v>78</v>
      </c>
      <c r="X23" s="36">
        <v>17.98</v>
      </c>
      <c r="Y23" s="21">
        <f t="shared" si="2"/>
        <v>60.019999999999996</v>
      </c>
      <c r="Z23" s="19">
        <f t="shared" si="3"/>
        <v>310.02</v>
      </c>
      <c r="AA23" s="126">
        <f t="shared" si="4"/>
        <v>8</v>
      </c>
      <c r="AB23" s="49" t="str">
        <f t="shared" si="5"/>
        <v>I.</v>
      </c>
      <c r="AC23" s="69" t="str">
        <f t="shared" si="6"/>
        <v xml:space="preserve"> </v>
      </c>
    </row>
    <row r="24" spans="1:29" ht="15.6" x14ac:dyDescent="0.3">
      <c r="A24" s="70" t="s">
        <v>107</v>
      </c>
      <c r="B24" s="125" t="s">
        <v>98</v>
      </c>
      <c r="C24" s="25">
        <v>8</v>
      </c>
      <c r="D24" s="26">
        <v>5</v>
      </c>
      <c r="E24" s="26">
        <v>2</v>
      </c>
      <c r="F24" s="26"/>
      <c r="G24" s="26"/>
      <c r="H24" s="26"/>
      <c r="I24" s="27"/>
      <c r="J24" s="71">
        <f t="shared" si="0"/>
        <v>141</v>
      </c>
      <c r="K24" s="31"/>
      <c r="L24" s="26">
        <v>5</v>
      </c>
      <c r="M24" s="26">
        <v>8</v>
      </c>
      <c r="N24" s="26">
        <v>2</v>
      </c>
      <c r="O24" s="26"/>
      <c r="P24" s="26"/>
      <c r="Q24" s="26"/>
      <c r="R24" s="26"/>
      <c r="S24" s="26"/>
      <c r="T24" s="26"/>
      <c r="U24" s="32"/>
      <c r="V24" s="23">
        <f t="shared" si="1"/>
        <v>123</v>
      </c>
      <c r="W24" s="25">
        <v>55</v>
      </c>
      <c r="X24" s="131">
        <v>17.829999999999998</v>
      </c>
      <c r="Y24" s="21">
        <f t="shared" si="2"/>
        <v>37.17</v>
      </c>
      <c r="Z24" s="19">
        <f t="shared" si="3"/>
        <v>301.17</v>
      </c>
      <c r="AA24" s="126">
        <f t="shared" si="4"/>
        <v>9</v>
      </c>
      <c r="AB24" s="49" t="str">
        <f t="shared" si="5"/>
        <v>I.</v>
      </c>
      <c r="AC24" s="69" t="str">
        <f t="shared" si="6"/>
        <v>III.</v>
      </c>
    </row>
    <row r="25" spans="1:29" ht="15.6" x14ac:dyDescent="0.3">
      <c r="A25" s="70" t="s">
        <v>108</v>
      </c>
      <c r="B25" s="125" t="s">
        <v>98</v>
      </c>
      <c r="C25" s="25">
        <v>10</v>
      </c>
      <c r="D25" s="26">
        <v>5</v>
      </c>
      <c r="E25" s="26"/>
      <c r="F25" s="26"/>
      <c r="G25" s="26"/>
      <c r="H25" s="26"/>
      <c r="I25" s="27"/>
      <c r="J25" s="71">
        <f t="shared" si="0"/>
        <v>145</v>
      </c>
      <c r="K25" s="31">
        <v>3</v>
      </c>
      <c r="L25" s="26">
        <v>4</v>
      </c>
      <c r="M25" s="26">
        <v>4</v>
      </c>
      <c r="N25" s="26">
        <v>2</v>
      </c>
      <c r="O25" s="26">
        <v>2</v>
      </c>
      <c r="P25" s="26"/>
      <c r="Q25" s="26"/>
      <c r="R25" s="26"/>
      <c r="S25" s="26"/>
      <c r="T25" s="26"/>
      <c r="U25" s="32"/>
      <c r="V25" s="23">
        <f t="shared" si="1"/>
        <v>124</v>
      </c>
      <c r="W25" s="25">
        <v>49</v>
      </c>
      <c r="X25" s="36">
        <v>21.11</v>
      </c>
      <c r="Y25" s="21">
        <f t="shared" si="2"/>
        <v>27.89</v>
      </c>
      <c r="Z25" s="19">
        <f t="shared" si="3"/>
        <v>296.89</v>
      </c>
      <c r="AA25" s="126">
        <f t="shared" si="4"/>
        <v>10</v>
      </c>
      <c r="AB25" s="49" t="str">
        <f t="shared" si="5"/>
        <v>I.</v>
      </c>
      <c r="AC25" s="69" t="str">
        <f t="shared" si="6"/>
        <v>III.</v>
      </c>
    </row>
    <row r="26" spans="1:29" ht="15.6" x14ac:dyDescent="0.3">
      <c r="A26" s="70" t="s">
        <v>109</v>
      </c>
      <c r="B26" s="125" t="s">
        <v>98</v>
      </c>
      <c r="C26" s="25">
        <v>6</v>
      </c>
      <c r="D26" s="26">
        <v>6</v>
      </c>
      <c r="E26" s="26">
        <v>3</v>
      </c>
      <c r="F26" s="26"/>
      <c r="G26" s="26"/>
      <c r="H26" s="26"/>
      <c r="I26" s="27"/>
      <c r="J26" s="71">
        <f t="shared" si="0"/>
        <v>138</v>
      </c>
      <c r="K26" s="31">
        <v>3</v>
      </c>
      <c r="L26" s="26">
        <v>3</v>
      </c>
      <c r="M26" s="26">
        <v>4</v>
      </c>
      <c r="N26" s="26">
        <v>2</v>
      </c>
      <c r="O26" s="26">
        <v>3</v>
      </c>
      <c r="P26" s="26"/>
      <c r="Q26" s="26"/>
      <c r="R26" s="26"/>
      <c r="S26" s="26"/>
      <c r="T26" s="26"/>
      <c r="U26" s="32"/>
      <c r="V26" s="23">
        <f t="shared" si="1"/>
        <v>121</v>
      </c>
      <c r="W26" s="25">
        <v>36</v>
      </c>
      <c r="X26" s="36">
        <v>14.19</v>
      </c>
      <c r="Y26" s="21">
        <f t="shared" si="2"/>
        <v>21.810000000000002</v>
      </c>
      <c r="Z26" s="19">
        <f t="shared" si="3"/>
        <v>280.81</v>
      </c>
      <c r="AA26" s="126">
        <f t="shared" si="4"/>
        <v>11</v>
      </c>
      <c r="AB26" s="49" t="str">
        <f t="shared" si="5"/>
        <v>II.</v>
      </c>
      <c r="AC26" s="69" t="str">
        <f t="shared" si="6"/>
        <v>III.</v>
      </c>
    </row>
    <row r="27" spans="1:29" ht="15.6" x14ac:dyDescent="0.3">
      <c r="A27" s="70" t="s">
        <v>110</v>
      </c>
      <c r="B27" s="125" t="s">
        <v>98</v>
      </c>
      <c r="C27" s="25">
        <v>3</v>
      </c>
      <c r="D27" s="26">
        <v>6</v>
      </c>
      <c r="E27" s="26">
        <v>4</v>
      </c>
      <c r="F27" s="26"/>
      <c r="G27" s="26"/>
      <c r="H27" s="26"/>
      <c r="I27" s="27">
        <v>2</v>
      </c>
      <c r="J27" s="71">
        <f t="shared" si="0"/>
        <v>116</v>
      </c>
      <c r="K27" s="31">
        <v>2</v>
      </c>
      <c r="L27" s="26">
        <v>2</v>
      </c>
      <c r="M27" s="26">
        <v>3</v>
      </c>
      <c r="N27" s="26">
        <v>4</v>
      </c>
      <c r="O27" s="26">
        <v>2</v>
      </c>
      <c r="P27" s="26">
        <v>2</v>
      </c>
      <c r="Q27" s="26"/>
      <c r="R27" s="26"/>
      <c r="S27" s="26"/>
      <c r="T27" s="26"/>
      <c r="U27" s="32"/>
      <c r="V27" s="23">
        <f t="shared" si="1"/>
        <v>112</v>
      </c>
      <c r="W27" s="25">
        <v>68</v>
      </c>
      <c r="X27" s="36">
        <v>23.46</v>
      </c>
      <c r="Y27" s="21">
        <f t="shared" si="2"/>
        <v>44.54</v>
      </c>
      <c r="Z27" s="19">
        <f t="shared" si="3"/>
        <v>272.54000000000002</v>
      </c>
      <c r="AA27" s="126">
        <f t="shared" si="4"/>
        <v>12</v>
      </c>
      <c r="AB27" s="49" t="str">
        <f t="shared" si="5"/>
        <v xml:space="preserve"> </v>
      </c>
      <c r="AC27" s="69" t="str">
        <f t="shared" si="6"/>
        <v xml:space="preserve"> </v>
      </c>
    </row>
    <row r="28" spans="1:29" ht="15.6" x14ac:dyDescent="0.3">
      <c r="A28" s="70" t="s">
        <v>111</v>
      </c>
      <c r="B28" s="125" t="s">
        <v>98</v>
      </c>
      <c r="C28" s="25">
        <v>10</v>
      </c>
      <c r="D28" s="26">
        <v>5</v>
      </c>
      <c r="E28" s="26"/>
      <c r="F28" s="26"/>
      <c r="G28" s="26"/>
      <c r="H28" s="26"/>
      <c r="I28" s="27"/>
      <c r="J28" s="71">
        <f t="shared" si="0"/>
        <v>145</v>
      </c>
      <c r="K28" s="31">
        <v>2</v>
      </c>
      <c r="L28" s="26">
        <v>5</v>
      </c>
      <c r="M28" s="26">
        <v>4</v>
      </c>
      <c r="N28" s="26">
        <v>4</v>
      </c>
      <c r="O28" s="26"/>
      <c r="P28" s="26"/>
      <c r="Q28" s="26"/>
      <c r="R28" s="26"/>
      <c r="S28" s="26"/>
      <c r="T28" s="26"/>
      <c r="U28" s="32"/>
      <c r="V28" s="23">
        <f t="shared" si="1"/>
        <v>125</v>
      </c>
      <c r="W28" s="25">
        <v>24</v>
      </c>
      <c r="X28" s="36">
        <v>23.89</v>
      </c>
      <c r="Y28" s="21">
        <f t="shared" si="2"/>
        <v>0.10999999999999943</v>
      </c>
      <c r="Z28" s="19">
        <f t="shared" si="3"/>
        <v>270.11</v>
      </c>
      <c r="AA28" s="126">
        <f t="shared" si="4"/>
        <v>13</v>
      </c>
      <c r="AB28" s="49" t="str">
        <f t="shared" si="5"/>
        <v>I.</v>
      </c>
      <c r="AC28" s="69" t="str">
        <f t="shared" si="6"/>
        <v>II.</v>
      </c>
    </row>
    <row r="30" spans="1:29" x14ac:dyDescent="0.25">
      <c r="A30" s="263" t="s">
        <v>20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6" t="s">
        <v>21</v>
      </c>
      <c r="Z30" s="266"/>
      <c r="AA30" s="266"/>
      <c r="AB30" s="266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6"/>
    </row>
    <row r="32" spans="1:29" x14ac:dyDescent="0.25">
      <c r="A32" t="s">
        <v>27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6"/>
    </row>
    <row r="33" spans="1:27" x14ac:dyDescent="0.25">
      <c r="A33" t="s">
        <v>28</v>
      </c>
      <c r="B33" s="3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6"/>
    </row>
    <row r="34" spans="1:27" x14ac:dyDescent="0.25">
      <c r="A34" t="s">
        <v>29</v>
      </c>
      <c r="B34" s="3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6"/>
    </row>
    <row r="35" spans="1:27" x14ac:dyDescent="0.25">
      <c r="A35" t="s">
        <v>30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6"/>
    </row>
    <row r="36" spans="1:27" x14ac:dyDescent="0.25">
      <c r="A36" t="s">
        <v>31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6"/>
    </row>
    <row r="37" spans="1:27" x14ac:dyDescent="0.25">
      <c r="A37" t="s">
        <v>32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6"/>
    </row>
    <row r="38" spans="1:27" x14ac:dyDescent="0.25">
      <c r="A38" t="s">
        <v>34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"/>
    </row>
    <row r="39" spans="1:27" x14ac:dyDescent="0.25">
      <c r="A39" t="s">
        <v>35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6"/>
    </row>
    <row r="40" spans="1:27" x14ac:dyDescent="0.25">
      <c r="A40" t="s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6"/>
    </row>
  </sheetData>
  <mergeCells count="21"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  <mergeCell ref="A30:X30"/>
    <mergeCell ref="Y30:AB30"/>
    <mergeCell ref="B13:AC13"/>
    <mergeCell ref="A14:A15"/>
    <mergeCell ref="B14:B15"/>
    <mergeCell ref="C14:J14"/>
    <mergeCell ref="K14:V14"/>
    <mergeCell ref="W14:Y14"/>
    <mergeCell ref="Z14:AA1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53A0-A30E-4A36-9E8C-F01B7079C7D6}">
  <dimension ref="A1:AC112"/>
  <sheetViews>
    <sheetView workbookViewId="0">
      <selection activeCell="B11" sqref="B11:AC11"/>
    </sheetView>
  </sheetViews>
  <sheetFormatPr defaultRowHeight="13.2" x14ac:dyDescent="0.25"/>
  <cols>
    <col min="1" max="1" width="19.33203125" customWidth="1"/>
    <col min="2" max="2" width="11.886718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194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195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196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78"/>
    </row>
    <row r="7" spans="1:29" ht="13.8" thickBot="1" x14ac:dyDescent="0.3">
      <c r="A7" s="42" t="s">
        <v>5</v>
      </c>
      <c r="B7" s="260" t="s">
        <v>197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78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0" t="s">
        <v>198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78"/>
    </row>
    <row r="13" spans="1:29" ht="13.8" thickBot="1" x14ac:dyDescent="0.3">
      <c r="A13" s="42" t="s">
        <v>7</v>
      </c>
      <c r="B13" s="303" t="s">
        <v>199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16.2" thickBot="1" x14ac:dyDescent="0.35">
      <c r="A14" s="298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47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41" t="s">
        <v>37</v>
      </c>
    </row>
    <row r="16" spans="1:29" ht="16.2" thickBot="1" x14ac:dyDescent="0.35">
      <c r="A16" s="152" t="s">
        <v>200</v>
      </c>
      <c r="B16" s="152" t="s">
        <v>195</v>
      </c>
      <c r="C16" s="113">
        <v>5</v>
      </c>
      <c r="D16" s="114">
        <v>8</v>
      </c>
      <c r="E16" s="114">
        <v>2</v>
      </c>
      <c r="F16" s="114"/>
      <c r="G16" s="114"/>
      <c r="H16" s="114"/>
      <c r="I16" s="153"/>
      <c r="J16" s="16">
        <f t="shared" ref="J16:J47" si="0">IF(SUM(C16:I16)=0,0,IF(SUM(C16:I16)&lt;15,"CHYBÍ",IF(SUM(C16:I16)&gt;15,"MOC",IF(SUM(C16:I16)=15,SUM(C16*10+D16*9+E16*8+F16*7+G16*6+H16*5)))))</f>
        <v>138</v>
      </c>
      <c r="K16" s="117">
        <v>6</v>
      </c>
      <c r="L16" s="118">
        <v>1</v>
      </c>
      <c r="M16" s="118">
        <v>4</v>
      </c>
      <c r="N16" s="118">
        <v>1</v>
      </c>
      <c r="O16" s="118">
        <v>1</v>
      </c>
      <c r="P16" s="118">
        <v>1</v>
      </c>
      <c r="Q16" s="118">
        <v>1</v>
      </c>
      <c r="R16" s="154"/>
      <c r="S16" s="154"/>
      <c r="T16" s="154"/>
      <c r="U16" s="155"/>
      <c r="V16" s="23">
        <f>IF(SUM(K16:U16)=0,0,IF(SUM(K16:U16)&lt;15,"CHYBÍ",IF(SUM(K16:U16)=15,SUM(K16*10+L16*9+M16*8+N16*7+O16*6+P16*5+Q16*4+R16*3+S16*2+T16*1,IF(SUM(K16:U16)&gt;15,"MOC")))))</f>
        <v>123</v>
      </c>
      <c r="W16" s="120">
        <v>78</v>
      </c>
      <c r="X16" s="121">
        <v>16.079999999999998</v>
      </c>
      <c r="Y16" s="20">
        <f t="shared" ref="Y16:Y79" si="1">SUM(W16-X16)</f>
        <v>61.92</v>
      </c>
      <c r="Z16" s="14">
        <f t="shared" ref="Z16:Z79" si="2">SUM(J16+V16+Y16)</f>
        <v>322.92</v>
      </c>
      <c r="AA16" s="48">
        <f t="shared" ref="AA16:AA79" si="3">RANK(Z16,$Z$16:$Z$100)</f>
        <v>6</v>
      </c>
      <c r="AB16" s="49" t="str">
        <f>IF(AND(J16&gt;=146,J16&lt;=150),"M",IF(AND(J16&gt;=140,J16&lt;=145),"I.",IF(AND(J16&gt;=130,J16&lt;=139),"II.",IF(AND(J16&gt;=125,J16&lt;=133),"III."," "))))</f>
        <v>II.</v>
      </c>
      <c r="AC16" s="49" t="str">
        <f>IF(AND(V16&gt;=137,V16&lt;=150),"M",IF(AND(V16&gt;=131,V16&lt;=136),"I.",IF(AND(V16&gt;=125,V16&lt;=130),"II.",IF(AND(V16&gt;=116,V16&lt;=124),"III."," "))))</f>
        <v>III.</v>
      </c>
    </row>
    <row r="17" spans="1:29" ht="16.2" thickBot="1" x14ac:dyDescent="0.35">
      <c r="A17" s="156" t="s">
        <v>201</v>
      </c>
      <c r="B17" s="156" t="s">
        <v>195</v>
      </c>
      <c r="C17" s="25">
        <v>5</v>
      </c>
      <c r="D17" s="26">
        <v>6</v>
      </c>
      <c r="E17" s="26">
        <v>3</v>
      </c>
      <c r="F17" s="26">
        <v>1</v>
      </c>
      <c r="G17" s="26"/>
      <c r="H17" s="26"/>
      <c r="I17" s="157"/>
      <c r="J17" s="16">
        <f t="shared" si="0"/>
        <v>135</v>
      </c>
      <c r="K17" s="31">
        <v>2</v>
      </c>
      <c r="L17" s="26">
        <v>4</v>
      </c>
      <c r="M17" s="26">
        <v>4</v>
      </c>
      <c r="N17" s="26">
        <v>4</v>
      </c>
      <c r="O17" s="26">
        <v>1</v>
      </c>
      <c r="P17" s="26"/>
      <c r="Q17" s="26"/>
      <c r="R17" s="158"/>
      <c r="S17" s="158"/>
      <c r="T17" s="158"/>
      <c r="U17" s="159"/>
      <c r="V17" s="23">
        <f t="shared" ref="V17:V80" si="4">IF(SUM(K17:U17)=0,0,IF(SUM(K17:U17)&lt;15,"CHYBÍ",IF(SUM(K17:U17)=15,SUM(K17*10+L17*9+M17*8+N17*7+O17*6+P17*5+Q17*4+R17*3+S17*2+T17*1,IF(SUM(K17:U17)&gt;15,"MOC")))))</f>
        <v>122</v>
      </c>
      <c r="W17" s="25">
        <v>74</v>
      </c>
      <c r="X17" s="36">
        <v>32.32</v>
      </c>
      <c r="Y17" s="21">
        <f t="shared" si="1"/>
        <v>41.68</v>
      </c>
      <c r="Z17" s="19">
        <f t="shared" si="2"/>
        <v>298.68</v>
      </c>
      <c r="AA17" s="48">
        <f t="shared" si="3"/>
        <v>12</v>
      </c>
      <c r="AB17" s="49" t="str">
        <f t="shared" ref="AB17:AB80" si="5">IF(AND(J17&gt;=146,J17&lt;=150),"M",IF(AND(J17&gt;=140,J17&lt;=145),"I.",IF(AND(J17&gt;=130,J17&lt;=139),"II.",IF(AND(J17&gt;=125,J17&lt;=133),"III."," "))))</f>
        <v>II.</v>
      </c>
      <c r="AC17" s="49" t="str">
        <f t="shared" ref="AC17:AC80" si="6">IF(AND(V17&gt;=137,V17&lt;=150),"M",IF(AND(V17&gt;=131,V17&lt;=136),"I.",IF(AND(V17&gt;=125,V17&lt;=130),"II.",IF(AND(V17&gt;=116,V17&lt;=124),"III."," "))))</f>
        <v>III.</v>
      </c>
    </row>
    <row r="18" spans="1:29" ht="16.2" thickBot="1" x14ac:dyDescent="0.35">
      <c r="A18" s="156" t="s">
        <v>202</v>
      </c>
      <c r="B18" s="156" t="s">
        <v>195</v>
      </c>
      <c r="C18" s="25"/>
      <c r="D18" s="26">
        <v>6</v>
      </c>
      <c r="E18" s="26">
        <v>4</v>
      </c>
      <c r="F18" s="26">
        <v>1</v>
      </c>
      <c r="G18" s="26">
        <v>1</v>
      </c>
      <c r="H18" s="26"/>
      <c r="I18" s="27">
        <v>3</v>
      </c>
      <c r="J18" s="16">
        <f t="shared" si="0"/>
        <v>99</v>
      </c>
      <c r="K18" s="31">
        <v>4</v>
      </c>
      <c r="L18" s="26">
        <v>3</v>
      </c>
      <c r="M18" s="26">
        <v>1</v>
      </c>
      <c r="N18" s="26">
        <v>5</v>
      </c>
      <c r="O18" s="26"/>
      <c r="P18" s="26"/>
      <c r="Q18" s="26">
        <v>1</v>
      </c>
      <c r="R18" s="158"/>
      <c r="S18" s="158"/>
      <c r="T18" s="158"/>
      <c r="U18" s="32">
        <v>1</v>
      </c>
      <c r="V18" s="23">
        <f t="shared" si="4"/>
        <v>114</v>
      </c>
      <c r="W18" s="25">
        <v>59</v>
      </c>
      <c r="X18" s="131">
        <v>17.84</v>
      </c>
      <c r="Y18" s="21">
        <f t="shared" si="1"/>
        <v>41.16</v>
      </c>
      <c r="Z18" s="19">
        <f t="shared" si="2"/>
        <v>254.16</v>
      </c>
      <c r="AA18" s="48">
        <f t="shared" si="3"/>
        <v>15</v>
      </c>
      <c r="AB18" s="49" t="str">
        <f t="shared" si="5"/>
        <v xml:space="preserve"> </v>
      </c>
      <c r="AC18" s="49" t="str">
        <f t="shared" si="6"/>
        <v xml:space="preserve"> </v>
      </c>
    </row>
    <row r="19" spans="1:29" ht="16.2" thickBot="1" x14ac:dyDescent="0.35">
      <c r="A19" s="156" t="s">
        <v>203</v>
      </c>
      <c r="B19" s="156" t="s">
        <v>195</v>
      </c>
      <c r="C19" s="25">
        <v>9</v>
      </c>
      <c r="D19" s="26">
        <v>5</v>
      </c>
      <c r="E19" s="26">
        <v>1</v>
      </c>
      <c r="F19" s="26"/>
      <c r="G19" s="26"/>
      <c r="H19" s="26"/>
      <c r="I19" s="157"/>
      <c r="J19" s="16">
        <f t="shared" si="0"/>
        <v>143</v>
      </c>
      <c r="K19" s="31">
        <v>2</v>
      </c>
      <c r="L19" s="26">
        <v>8</v>
      </c>
      <c r="M19" s="26">
        <v>2</v>
      </c>
      <c r="N19" s="26">
        <v>3</v>
      </c>
      <c r="O19" s="26"/>
      <c r="P19" s="26"/>
      <c r="Q19" s="26"/>
      <c r="R19" s="158"/>
      <c r="S19" s="158"/>
      <c r="T19" s="158"/>
      <c r="U19" s="159"/>
      <c r="V19" s="23">
        <f t="shared" si="4"/>
        <v>129</v>
      </c>
      <c r="W19" s="25">
        <v>76</v>
      </c>
      <c r="X19" s="36">
        <v>16.96</v>
      </c>
      <c r="Y19" s="21">
        <f t="shared" si="1"/>
        <v>59.04</v>
      </c>
      <c r="Z19" s="19">
        <f t="shared" si="2"/>
        <v>331.04</v>
      </c>
      <c r="AA19" s="48">
        <f t="shared" si="3"/>
        <v>3</v>
      </c>
      <c r="AB19" s="49" t="str">
        <f t="shared" si="5"/>
        <v>I.</v>
      </c>
      <c r="AC19" s="49" t="str">
        <f t="shared" si="6"/>
        <v>II.</v>
      </c>
    </row>
    <row r="20" spans="1:29" ht="16.2" thickBot="1" x14ac:dyDescent="0.35">
      <c r="A20" s="15" t="s">
        <v>204</v>
      </c>
      <c r="B20" s="15" t="s">
        <v>195</v>
      </c>
      <c r="C20" s="25">
        <v>5</v>
      </c>
      <c r="D20" s="26">
        <v>6</v>
      </c>
      <c r="E20" s="26">
        <v>4</v>
      </c>
      <c r="F20" s="26"/>
      <c r="G20" s="26"/>
      <c r="H20" s="26"/>
      <c r="I20" s="27"/>
      <c r="J20" s="16">
        <f t="shared" si="0"/>
        <v>136</v>
      </c>
      <c r="K20" s="31">
        <v>3</v>
      </c>
      <c r="L20" s="26">
        <v>3</v>
      </c>
      <c r="M20" s="26">
        <v>5</v>
      </c>
      <c r="N20" s="26">
        <v>3</v>
      </c>
      <c r="O20" s="26"/>
      <c r="P20" s="26"/>
      <c r="Q20" s="26"/>
      <c r="R20" s="26">
        <v>1</v>
      </c>
      <c r="S20" s="26"/>
      <c r="T20" s="26"/>
      <c r="U20" s="32"/>
      <c r="V20" s="23">
        <f t="shared" si="4"/>
        <v>121</v>
      </c>
      <c r="W20" s="25">
        <v>82</v>
      </c>
      <c r="X20" s="36">
        <v>15.16</v>
      </c>
      <c r="Y20" s="21">
        <f t="shared" si="1"/>
        <v>66.84</v>
      </c>
      <c r="Z20" s="19">
        <f t="shared" si="2"/>
        <v>323.84000000000003</v>
      </c>
      <c r="AA20" s="48">
        <f t="shared" si="3"/>
        <v>5</v>
      </c>
      <c r="AB20" s="49" t="str">
        <f t="shared" si="5"/>
        <v>II.</v>
      </c>
      <c r="AC20" s="49" t="str">
        <f t="shared" si="6"/>
        <v>III.</v>
      </c>
    </row>
    <row r="21" spans="1:29" ht="16.2" thickBot="1" x14ac:dyDescent="0.35">
      <c r="A21" s="15" t="s">
        <v>205</v>
      </c>
      <c r="B21" s="15" t="s">
        <v>195</v>
      </c>
      <c r="C21" s="25">
        <v>8</v>
      </c>
      <c r="D21" s="26">
        <v>6</v>
      </c>
      <c r="E21" s="26">
        <v>1</v>
      </c>
      <c r="F21" s="26"/>
      <c r="G21" s="26"/>
      <c r="H21" s="26"/>
      <c r="I21" s="27"/>
      <c r="J21" s="16">
        <f t="shared" si="0"/>
        <v>142</v>
      </c>
      <c r="K21" s="31">
        <v>2</v>
      </c>
      <c r="L21" s="26"/>
      <c r="M21" s="26">
        <v>7</v>
      </c>
      <c r="N21" s="26">
        <v>3</v>
      </c>
      <c r="O21" s="26">
        <v>2</v>
      </c>
      <c r="P21" s="26">
        <v>1</v>
      </c>
      <c r="Q21" s="26"/>
      <c r="R21" s="26"/>
      <c r="S21" s="26"/>
      <c r="T21" s="26"/>
      <c r="U21" s="32"/>
      <c r="V21" s="23">
        <f t="shared" si="4"/>
        <v>114</v>
      </c>
      <c r="W21" s="25">
        <v>46</v>
      </c>
      <c r="X21" s="36">
        <v>11.42</v>
      </c>
      <c r="Y21" s="21">
        <f t="shared" si="1"/>
        <v>34.58</v>
      </c>
      <c r="Z21" s="19">
        <f t="shared" si="2"/>
        <v>290.58</v>
      </c>
      <c r="AA21" s="48">
        <f t="shared" si="3"/>
        <v>13</v>
      </c>
      <c r="AB21" s="49" t="str">
        <f t="shared" si="5"/>
        <v>I.</v>
      </c>
      <c r="AC21" s="49" t="str">
        <f t="shared" si="6"/>
        <v xml:space="preserve"> </v>
      </c>
    </row>
    <row r="22" spans="1:29" ht="16.2" thickBot="1" x14ac:dyDescent="0.35">
      <c r="A22" s="15" t="s">
        <v>206</v>
      </c>
      <c r="B22" s="15" t="s">
        <v>195</v>
      </c>
      <c r="C22" s="25">
        <v>2</v>
      </c>
      <c r="D22" s="26">
        <v>4</v>
      </c>
      <c r="E22" s="26">
        <v>3</v>
      </c>
      <c r="F22" s="26">
        <v>1</v>
      </c>
      <c r="G22" s="26"/>
      <c r="H22" s="26"/>
      <c r="I22" s="27">
        <v>5</v>
      </c>
      <c r="J22" s="16">
        <f t="shared" si="0"/>
        <v>87</v>
      </c>
      <c r="K22" s="31">
        <v>2</v>
      </c>
      <c r="L22" s="26">
        <v>1</v>
      </c>
      <c r="M22" s="26">
        <v>6</v>
      </c>
      <c r="N22" s="26">
        <v>4</v>
      </c>
      <c r="O22" s="26">
        <v>1</v>
      </c>
      <c r="P22" s="26"/>
      <c r="Q22" s="26">
        <v>1</v>
      </c>
      <c r="R22" s="26"/>
      <c r="S22" s="26"/>
      <c r="T22" s="26"/>
      <c r="U22" s="32"/>
      <c r="V22" s="23">
        <f t="shared" si="4"/>
        <v>115</v>
      </c>
      <c r="W22" s="25">
        <v>44</v>
      </c>
      <c r="X22" s="36">
        <v>15.68</v>
      </c>
      <c r="Y22" s="21">
        <f t="shared" si="1"/>
        <v>28.32</v>
      </c>
      <c r="Z22" s="19">
        <f t="shared" si="2"/>
        <v>230.32</v>
      </c>
      <c r="AA22" s="48">
        <f t="shared" si="3"/>
        <v>16</v>
      </c>
      <c r="AB22" s="49" t="str">
        <f t="shared" si="5"/>
        <v xml:space="preserve"> </v>
      </c>
      <c r="AC22" s="49" t="str">
        <f t="shared" si="6"/>
        <v xml:space="preserve"> </v>
      </c>
    </row>
    <row r="23" spans="1:29" ht="16.2" thickBot="1" x14ac:dyDescent="0.35">
      <c r="A23" s="15" t="s">
        <v>207</v>
      </c>
      <c r="B23" s="15" t="s">
        <v>195</v>
      </c>
      <c r="C23" s="25">
        <v>7</v>
      </c>
      <c r="D23" s="26">
        <v>7</v>
      </c>
      <c r="E23" s="26">
        <v>1</v>
      </c>
      <c r="F23" s="26"/>
      <c r="G23" s="26"/>
      <c r="H23" s="26"/>
      <c r="I23" s="27"/>
      <c r="J23" s="16">
        <f t="shared" si="0"/>
        <v>141</v>
      </c>
      <c r="K23" s="31">
        <v>4</v>
      </c>
      <c r="L23" s="26">
        <v>4</v>
      </c>
      <c r="M23" s="26">
        <v>1</v>
      </c>
      <c r="N23" s="26">
        <v>4</v>
      </c>
      <c r="O23" s="26">
        <v>1</v>
      </c>
      <c r="P23" s="26">
        <v>1</v>
      </c>
      <c r="Q23" s="26"/>
      <c r="R23" s="26"/>
      <c r="S23" s="26"/>
      <c r="T23" s="26"/>
      <c r="U23" s="32"/>
      <c r="V23" s="23">
        <f t="shared" si="4"/>
        <v>123</v>
      </c>
      <c r="W23" s="25">
        <v>61</v>
      </c>
      <c r="X23" s="36">
        <v>13.05</v>
      </c>
      <c r="Y23" s="21">
        <f t="shared" si="1"/>
        <v>47.95</v>
      </c>
      <c r="Z23" s="19">
        <f t="shared" si="2"/>
        <v>311.95</v>
      </c>
      <c r="AA23" s="48">
        <f t="shared" si="3"/>
        <v>8</v>
      </c>
      <c r="AB23" s="49" t="str">
        <f t="shared" si="5"/>
        <v>I.</v>
      </c>
      <c r="AC23" s="49" t="str">
        <f t="shared" si="6"/>
        <v>III.</v>
      </c>
    </row>
    <row r="24" spans="1:29" ht="16.2" thickBot="1" x14ac:dyDescent="0.35">
      <c r="A24" s="15" t="s">
        <v>208</v>
      </c>
      <c r="B24" s="15" t="s">
        <v>195</v>
      </c>
      <c r="C24" s="25">
        <v>8</v>
      </c>
      <c r="D24" s="26">
        <v>5</v>
      </c>
      <c r="E24" s="26">
        <v>2</v>
      </c>
      <c r="F24" s="26"/>
      <c r="G24" s="26"/>
      <c r="H24" s="26"/>
      <c r="I24" s="27"/>
      <c r="J24" s="16">
        <f t="shared" si="0"/>
        <v>141</v>
      </c>
      <c r="K24" s="31">
        <v>3</v>
      </c>
      <c r="L24" s="26">
        <v>9</v>
      </c>
      <c r="M24" s="26">
        <v>2</v>
      </c>
      <c r="N24" s="26"/>
      <c r="O24" s="26">
        <v>1</v>
      </c>
      <c r="P24" s="26"/>
      <c r="Q24" s="26"/>
      <c r="R24" s="26"/>
      <c r="S24" s="26"/>
      <c r="T24" s="26"/>
      <c r="U24" s="32"/>
      <c r="V24" s="23">
        <f t="shared" si="4"/>
        <v>133</v>
      </c>
      <c r="W24" s="25">
        <v>66</v>
      </c>
      <c r="X24" s="36">
        <v>13.43</v>
      </c>
      <c r="Y24" s="21">
        <f t="shared" si="1"/>
        <v>52.57</v>
      </c>
      <c r="Z24" s="19">
        <f t="shared" si="2"/>
        <v>326.57</v>
      </c>
      <c r="AA24" s="48">
        <f t="shared" si="3"/>
        <v>4</v>
      </c>
      <c r="AB24" s="49" t="str">
        <f t="shared" si="5"/>
        <v>I.</v>
      </c>
      <c r="AC24" s="49" t="str">
        <f t="shared" si="6"/>
        <v>I.</v>
      </c>
    </row>
    <row r="25" spans="1:29" ht="16.2" thickBot="1" x14ac:dyDescent="0.35">
      <c r="A25" s="15" t="s">
        <v>209</v>
      </c>
      <c r="B25" s="15" t="s">
        <v>195</v>
      </c>
      <c r="C25" s="25">
        <v>7</v>
      </c>
      <c r="D25" s="26">
        <v>8</v>
      </c>
      <c r="E25" s="26"/>
      <c r="F25" s="26"/>
      <c r="G25" s="26"/>
      <c r="H25" s="26"/>
      <c r="I25" s="27"/>
      <c r="J25" s="16">
        <f t="shared" si="0"/>
        <v>142</v>
      </c>
      <c r="K25" s="31">
        <v>3</v>
      </c>
      <c r="L25" s="26">
        <v>5</v>
      </c>
      <c r="M25" s="26">
        <v>4</v>
      </c>
      <c r="N25" s="26">
        <v>2</v>
      </c>
      <c r="O25" s="26">
        <v>1</v>
      </c>
      <c r="P25" s="26"/>
      <c r="Q25" s="26"/>
      <c r="R25" s="26"/>
      <c r="S25" s="26"/>
      <c r="T25" s="26"/>
      <c r="U25" s="32"/>
      <c r="V25" s="23">
        <f t="shared" si="4"/>
        <v>127</v>
      </c>
      <c r="W25" s="25">
        <v>85</v>
      </c>
      <c r="X25" s="36">
        <v>21.65</v>
      </c>
      <c r="Y25" s="21">
        <f t="shared" si="1"/>
        <v>63.35</v>
      </c>
      <c r="Z25" s="19">
        <f t="shared" si="2"/>
        <v>332.35</v>
      </c>
      <c r="AA25" s="48">
        <f t="shared" si="3"/>
        <v>2</v>
      </c>
      <c r="AB25" s="49" t="str">
        <f t="shared" si="5"/>
        <v>I.</v>
      </c>
      <c r="AC25" s="49" t="str">
        <f t="shared" si="6"/>
        <v>II.</v>
      </c>
    </row>
    <row r="26" spans="1:29" ht="16.2" thickBot="1" x14ac:dyDescent="0.35">
      <c r="A26" s="15" t="s">
        <v>210</v>
      </c>
      <c r="B26" s="15" t="s">
        <v>195</v>
      </c>
      <c r="C26" s="25">
        <v>5</v>
      </c>
      <c r="D26" s="26">
        <v>8</v>
      </c>
      <c r="E26" s="26">
        <v>1</v>
      </c>
      <c r="F26" s="26">
        <v>1</v>
      </c>
      <c r="G26" s="26"/>
      <c r="H26" s="26"/>
      <c r="I26" s="27"/>
      <c r="J26" s="16">
        <f t="shared" si="0"/>
        <v>137</v>
      </c>
      <c r="K26" s="31"/>
      <c r="L26" s="26">
        <v>7</v>
      </c>
      <c r="M26" s="26">
        <v>3</v>
      </c>
      <c r="N26" s="26">
        <v>1</v>
      </c>
      <c r="O26" s="26">
        <v>2</v>
      </c>
      <c r="P26" s="26">
        <v>2</v>
      </c>
      <c r="Q26" s="26"/>
      <c r="R26" s="26"/>
      <c r="S26" s="26"/>
      <c r="T26" s="26"/>
      <c r="U26" s="32"/>
      <c r="V26" s="23">
        <f t="shared" si="4"/>
        <v>116</v>
      </c>
      <c r="W26" s="25">
        <v>67</v>
      </c>
      <c r="X26" s="36">
        <v>14.18</v>
      </c>
      <c r="Y26" s="21">
        <f t="shared" si="1"/>
        <v>52.82</v>
      </c>
      <c r="Z26" s="19">
        <f t="shared" si="2"/>
        <v>305.82</v>
      </c>
      <c r="AA26" s="48">
        <f t="shared" si="3"/>
        <v>11</v>
      </c>
      <c r="AB26" s="49" t="str">
        <f t="shared" si="5"/>
        <v>II.</v>
      </c>
      <c r="AC26" s="49" t="str">
        <f t="shared" si="6"/>
        <v>III.</v>
      </c>
    </row>
    <row r="27" spans="1:29" ht="16.2" thickBot="1" x14ac:dyDescent="0.35">
      <c r="A27" s="15" t="s">
        <v>211</v>
      </c>
      <c r="B27" s="15" t="s">
        <v>195</v>
      </c>
      <c r="C27" s="25">
        <v>10</v>
      </c>
      <c r="D27" s="26">
        <v>5</v>
      </c>
      <c r="E27" s="26"/>
      <c r="F27" s="26"/>
      <c r="G27" s="26"/>
      <c r="H27" s="26"/>
      <c r="I27" s="27"/>
      <c r="J27" s="16">
        <f t="shared" si="0"/>
        <v>145</v>
      </c>
      <c r="K27" s="31">
        <v>1</v>
      </c>
      <c r="L27" s="26">
        <v>6</v>
      </c>
      <c r="M27" s="26">
        <v>5</v>
      </c>
      <c r="N27" s="26">
        <v>2</v>
      </c>
      <c r="O27" s="26"/>
      <c r="P27" s="26">
        <v>1</v>
      </c>
      <c r="Q27" s="26"/>
      <c r="R27" s="26"/>
      <c r="S27" s="26"/>
      <c r="T27" s="26"/>
      <c r="U27" s="32"/>
      <c r="V27" s="23">
        <f t="shared" si="4"/>
        <v>123</v>
      </c>
      <c r="W27" s="25">
        <v>74</v>
      </c>
      <c r="X27" s="36">
        <v>24.7</v>
      </c>
      <c r="Y27" s="21">
        <f t="shared" si="1"/>
        <v>49.3</v>
      </c>
      <c r="Z27" s="19">
        <f t="shared" si="2"/>
        <v>317.3</v>
      </c>
      <c r="AA27" s="48">
        <f t="shared" si="3"/>
        <v>7</v>
      </c>
      <c r="AB27" s="49" t="str">
        <f t="shared" si="5"/>
        <v>I.</v>
      </c>
      <c r="AC27" s="49" t="str">
        <f t="shared" si="6"/>
        <v>III.</v>
      </c>
    </row>
    <row r="28" spans="1:29" ht="16.2" thickBot="1" x14ac:dyDescent="0.35">
      <c r="A28" s="15" t="s">
        <v>212</v>
      </c>
      <c r="B28" s="15" t="s">
        <v>195</v>
      </c>
      <c r="C28" s="25">
        <v>2</v>
      </c>
      <c r="D28" s="26">
        <v>6</v>
      </c>
      <c r="E28" s="26">
        <v>7</v>
      </c>
      <c r="F28" s="26"/>
      <c r="G28" s="26"/>
      <c r="H28" s="26"/>
      <c r="I28" s="27"/>
      <c r="J28" s="16">
        <f t="shared" si="0"/>
        <v>130</v>
      </c>
      <c r="K28" s="31">
        <v>1</v>
      </c>
      <c r="L28" s="26">
        <v>2</v>
      </c>
      <c r="M28" s="26">
        <v>1</v>
      </c>
      <c r="N28" s="26"/>
      <c r="O28" s="26">
        <v>1</v>
      </c>
      <c r="P28" s="26"/>
      <c r="Q28" s="26">
        <v>3</v>
      </c>
      <c r="R28" s="26">
        <v>2</v>
      </c>
      <c r="S28" s="26"/>
      <c r="T28" s="26"/>
      <c r="U28" s="32">
        <v>5</v>
      </c>
      <c r="V28" s="23">
        <f t="shared" si="4"/>
        <v>60</v>
      </c>
      <c r="W28" s="25">
        <v>37</v>
      </c>
      <c r="X28" s="36">
        <v>12.76</v>
      </c>
      <c r="Y28" s="21">
        <f t="shared" si="1"/>
        <v>24.240000000000002</v>
      </c>
      <c r="Z28" s="19">
        <f t="shared" si="2"/>
        <v>214.24</v>
      </c>
      <c r="AA28" s="48">
        <f t="shared" si="3"/>
        <v>18</v>
      </c>
      <c r="AB28" s="49" t="str">
        <f t="shared" si="5"/>
        <v>II.</v>
      </c>
      <c r="AC28" s="49" t="str">
        <f t="shared" si="6"/>
        <v xml:space="preserve"> </v>
      </c>
    </row>
    <row r="29" spans="1:29" ht="16.2" thickBot="1" x14ac:dyDescent="0.35">
      <c r="A29" s="15" t="s">
        <v>213</v>
      </c>
      <c r="B29" s="15" t="s">
        <v>195</v>
      </c>
      <c r="C29" s="25">
        <v>10</v>
      </c>
      <c r="D29" s="26">
        <v>4</v>
      </c>
      <c r="E29" s="26"/>
      <c r="F29" s="26"/>
      <c r="G29" s="26">
        <v>1</v>
      </c>
      <c r="H29" s="26"/>
      <c r="I29" s="27"/>
      <c r="J29" s="16">
        <f t="shared" si="0"/>
        <v>142</v>
      </c>
      <c r="K29" s="31">
        <v>2</v>
      </c>
      <c r="L29" s="26">
        <v>5</v>
      </c>
      <c r="M29" s="26">
        <v>3</v>
      </c>
      <c r="N29" s="26">
        <v>3</v>
      </c>
      <c r="O29" s="26">
        <v>1</v>
      </c>
      <c r="P29" s="26">
        <v>1</v>
      </c>
      <c r="Q29" s="26"/>
      <c r="R29" s="26"/>
      <c r="S29" s="26"/>
      <c r="T29" s="26"/>
      <c r="U29" s="32"/>
      <c r="V29" s="23">
        <f t="shared" si="4"/>
        <v>121</v>
      </c>
      <c r="W29" s="25">
        <v>61</v>
      </c>
      <c r="X29" s="36">
        <v>13.01</v>
      </c>
      <c r="Y29" s="21">
        <f t="shared" si="1"/>
        <v>47.99</v>
      </c>
      <c r="Z29" s="19">
        <f t="shared" si="2"/>
        <v>310.99</v>
      </c>
      <c r="AA29" s="48">
        <f t="shared" si="3"/>
        <v>10</v>
      </c>
      <c r="AB29" s="49" t="str">
        <f t="shared" si="5"/>
        <v>I.</v>
      </c>
      <c r="AC29" s="49" t="str">
        <f t="shared" si="6"/>
        <v>III.</v>
      </c>
    </row>
    <row r="30" spans="1:29" ht="16.2" thickBot="1" x14ac:dyDescent="0.35">
      <c r="A30" s="15" t="s">
        <v>214</v>
      </c>
      <c r="B30" s="15" t="s">
        <v>195</v>
      </c>
      <c r="C30" s="25">
        <v>3</v>
      </c>
      <c r="D30" s="26">
        <v>6</v>
      </c>
      <c r="E30" s="26">
        <v>5</v>
      </c>
      <c r="F30" s="26">
        <v>1</v>
      </c>
      <c r="G30" s="26"/>
      <c r="H30" s="26"/>
      <c r="I30" s="27"/>
      <c r="J30" s="16">
        <f t="shared" si="0"/>
        <v>131</v>
      </c>
      <c r="K30" s="31">
        <v>1</v>
      </c>
      <c r="L30" s="26">
        <v>1</v>
      </c>
      <c r="M30" s="26">
        <v>7</v>
      </c>
      <c r="N30" s="26">
        <v>1</v>
      </c>
      <c r="O30" s="26">
        <v>2</v>
      </c>
      <c r="P30" s="26">
        <v>1</v>
      </c>
      <c r="Q30" s="26">
        <v>2</v>
      </c>
      <c r="R30" s="26"/>
      <c r="S30" s="26"/>
      <c r="T30" s="26"/>
      <c r="U30" s="32"/>
      <c r="V30" s="23">
        <f t="shared" si="4"/>
        <v>107</v>
      </c>
      <c r="W30" s="25">
        <v>66</v>
      </c>
      <c r="X30" s="36">
        <v>13.89</v>
      </c>
      <c r="Y30" s="21">
        <f t="shared" si="1"/>
        <v>52.11</v>
      </c>
      <c r="Z30" s="19">
        <f t="shared" si="2"/>
        <v>290.11</v>
      </c>
      <c r="AA30" s="48">
        <f t="shared" si="3"/>
        <v>14</v>
      </c>
      <c r="AB30" s="49" t="str">
        <f t="shared" si="5"/>
        <v>II.</v>
      </c>
      <c r="AC30" s="49" t="str">
        <f t="shared" si="6"/>
        <v xml:space="preserve"> </v>
      </c>
    </row>
    <row r="31" spans="1:29" ht="16.2" thickBot="1" x14ac:dyDescent="0.35">
      <c r="A31" s="15" t="s">
        <v>215</v>
      </c>
      <c r="B31" s="15" t="s">
        <v>195</v>
      </c>
      <c r="C31" s="25">
        <v>12</v>
      </c>
      <c r="D31" s="26">
        <v>3</v>
      </c>
      <c r="E31" s="26"/>
      <c r="F31" s="26"/>
      <c r="G31" s="26"/>
      <c r="H31" s="26"/>
      <c r="I31" s="27"/>
      <c r="J31" s="16">
        <f t="shared" si="0"/>
        <v>147</v>
      </c>
      <c r="K31" s="31">
        <v>1</v>
      </c>
      <c r="L31" s="26">
        <v>10</v>
      </c>
      <c r="M31" s="26">
        <v>3</v>
      </c>
      <c r="N31" s="26">
        <v>1</v>
      </c>
      <c r="O31" s="26"/>
      <c r="P31" s="26"/>
      <c r="Q31" s="26"/>
      <c r="R31" s="26"/>
      <c r="S31" s="26"/>
      <c r="T31" s="26"/>
      <c r="U31" s="32"/>
      <c r="V31" s="23">
        <f t="shared" si="4"/>
        <v>131</v>
      </c>
      <c r="W31" s="25">
        <v>81</v>
      </c>
      <c r="X31" s="36">
        <v>12.84</v>
      </c>
      <c r="Y31" s="21">
        <f t="shared" si="1"/>
        <v>68.16</v>
      </c>
      <c r="Z31" s="19">
        <f t="shared" si="2"/>
        <v>346.15999999999997</v>
      </c>
      <c r="AA31" s="48">
        <f t="shared" si="3"/>
        <v>1</v>
      </c>
      <c r="AB31" s="49" t="str">
        <f t="shared" si="5"/>
        <v>M</v>
      </c>
      <c r="AC31" s="49" t="str">
        <f t="shared" si="6"/>
        <v>I.</v>
      </c>
    </row>
    <row r="32" spans="1:29" ht="16.2" thickBot="1" x14ac:dyDescent="0.35">
      <c r="A32" s="15" t="s">
        <v>216</v>
      </c>
      <c r="B32" s="160" t="s">
        <v>217</v>
      </c>
      <c r="C32" s="25">
        <v>5</v>
      </c>
      <c r="D32" s="26">
        <v>8</v>
      </c>
      <c r="E32" s="26">
        <v>2</v>
      </c>
      <c r="F32" s="26"/>
      <c r="G32" s="26"/>
      <c r="H32" s="26"/>
      <c r="I32" s="27"/>
      <c r="J32" s="16">
        <f t="shared" si="0"/>
        <v>138</v>
      </c>
      <c r="K32" s="31">
        <v>1</v>
      </c>
      <c r="L32" s="26">
        <v>4</v>
      </c>
      <c r="M32" s="26">
        <v>5</v>
      </c>
      <c r="N32" s="26">
        <v>1</v>
      </c>
      <c r="O32" s="26">
        <v>3</v>
      </c>
      <c r="P32" s="26">
        <v>1</v>
      </c>
      <c r="Q32" s="26"/>
      <c r="R32" s="26"/>
      <c r="S32" s="26"/>
      <c r="T32" s="26"/>
      <c r="U32" s="32"/>
      <c r="V32" s="23">
        <f t="shared" si="4"/>
        <v>116</v>
      </c>
      <c r="W32" s="25">
        <v>78</v>
      </c>
      <c r="X32" s="36">
        <v>20.46</v>
      </c>
      <c r="Y32" s="21">
        <f t="shared" si="1"/>
        <v>57.54</v>
      </c>
      <c r="Z32" s="19">
        <f t="shared" si="2"/>
        <v>311.54000000000002</v>
      </c>
      <c r="AA32" s="48">
        <f t="shared" si="3"/>
        <v>9</v>
      </c>
      <c r="AB32" s="49" t="str">
        <f t="shared" si="5"/>
        <v>II.</v>
      </c>
      <c r="AC32" s="49" t="str">
        <f t="shared" si="6"/>
        <v>III.</v>
      </c>
    </row>
    <row r="33" spans="1:29" ht="16.2" thickBot="1" x14ac:dyDescent="0.35">
      <c r="A33" s="15" t="s">
        <v>218</v>
      </c>
      <c r="B33" s="15" t="s">
        <v>126</v>
      </c>
      <c r="C33" s="25">
        <v>3</v>
      </c>
      <c r="D33" s="26">
        <v>4</v>
      </c>
      <c r="E33" s="26">
        <v>1</v>
      </c>
      <c r="F33" s="26">
        <v>5</v>
      </c>
      <c r="G33" s="26">
        <v>1</v>
      </c>
      <c r="H33" s="26"/>
      <c r="I33" s="27">
        <v>1</v>
      </c>
      <c r="J33" s="16">
        <f t="shared" si="0"/>
        <v>115</v>
      </c>
      <c r="K33" s="31"/>
      <c r="L33" s="26">
        <v>4</v>
      </c>
      <c r="M33" s="26">
        <v>2</v>
      </c>
      <c r="N33" s="26"/>
      <c r="O33" s="26">
        <v>4</v>
      </c>
      <c r="P33" s="26">
        <v>4</v>
      </c>
      <c r="Q33" s="26"/>
      <c r="R33" s="26"/>
      <c r="S33" s="26"/>
      <c r="T33" s="26"/>
      <c r="U33" s="32">
        <v>1</v>
      </c>
      <c r="V33" s="23">
        <f t="shared" si="4"/>
        <v>96</v>
      </c>
      <c r="W33" s="25">
        <v>47</v>
      </c>
      <c r="X33" s="36">
        <v>30.11</v>
      </c>
      <c r="Y33" s="21">
        <f t="shared" si="1"/>
        <v>16.89</v>
      </c>
      <c r="Z33" s="19">
        <f t="shared" si="2"/>
        <v>227.89</v>
      </c>
      <c r="AA33" s="48">
        <f t="shared" si="3"/>
        <v>17</v>
      </c>
      <c r="AB33" s="49" t="str">
        <f t="shared" si="5"/>
        <v xml:space="preserve"> </v>
      </c>
      <c r="AC33" s="49" t="str">
        <f t="shared" si="6"/>
        <v xml:space="preserve"> </v>
      </c>
    </row>
    <row r="34" spans="1:29" ht="16.2" thickBot="1" x14ac:dyDescent="0.35">
      <c r="A34" s="15"/>
      <c r="B34" s="15"/>
      <c r="C34" s="25"/>
      <c r="D34" s="26"/>
      <c r="E34" s="26"/>
      <c r="F34" s="26"/>
      <c r="G34" s="26"/>
      <c r="H34" s="26"/>
      <c r="I34" s="27"/>
      <c r="J34" s="16">
        <f t="shared" si="0"/>
        <v>0</v>
      </c>
      <c r="K34" s="31"/>
      <c r="L34" s="26"/>
      <c r="M34" s="26"/>
      <c r="N34" s="26"/>
      <c r="O34" s="26"/>
      <c r="P34" s="26"/>
      <c r="Q34" s="26"/>
      <c r="R34" s="26"/>
      <c r="S34" s="26"/>
      <c r="T34" s="26"/>
      <c r="U34" s="32"/>
      <c r="V34" s="23">
        <f t="shared" si="4"/>
        <v>0</v>
      </c>
      <c r="W34" s="25"/>
      <c r="X34" s="36"/>
      <c r="Y34" s="21">
        <f t="shared" si="1"/>
        <v>0</v>
      </c>
      <c r="Z34" s="19">
        <f t="shared" si="2"/>
        <v>0</v>
      </c>
      <c r="AA34" s="48">
        <f t="shared" si="3"/>
        <v>19</v>
      </c>
      <c r="AB34" s="49" t="str">
        <f t="shared" si="5"/>
        <v xml:space="preserve"> </v>
      </c>
      <c r="AC34" s="49" t="str">
        <f t="shared" si="6"/>
        <v xml:space="preserve"> </v>
      </c>
    </row>
    <row r="35" spans="1:29" ht="16.2" thickBot="1" x14ac:dyDescent="0.35">
      <c r="A35" s="15"/>
      <c r="B35" s="15"/>
      <c r="C35" s="25"/>
      <c r="D35" s="26"/>
      <c r="E35" s="26"/>
      <c r="F35" s="26"/>
      <c r="G35" s="26"/>
      <c r="H35" s="26"/>
      <c r="I35" s="27"/>
      <c r="J35" s="16">
        <f t="shared" si="0"/>
        <v>0</v>
      </c>
      <c r="K35" s="31"/>
      <c r="L35" s="26"/>
      <c r="M35" s="26"/>
      <c r="N35" s="26"/>
      <c r="O35" s="26"/>
      <c r="P35" s="26"/>
      <c r="Q35" s="26"/>
      <c r="R35" s="26"/>
      <c r="S35" s="26"/>
      <c r="T35" s="26"/>
      <c r="U35" s="32"/>
      <c r="V35" s="23">
        <f t="shared" si="4"/>
        <v>0</v>
      </c>
      <c r="W35" s="25"/>
      <c r="X35" s="36"/>
      <c r="Y35" s="21">
        <f t="shared" si="1"/>
        <v>0</v>
      </c>
      <c r="Z35" s="19">
        <f t="shared" si="2"/>
        <v>0</v>
      </c>
      <c r="AA35" s="48">
        <f t="shared" si="3"/>
        <v>19</v>
      </c>
      <c r="AB35" s="49" t="str">
        <f t="shared" si="5"/>
        <v xml:space="preserve"> </v>
      </c>
      <c r="AC35" s="49" t="str">
        <f t="shared" si="6"/>
        <v xml:space="preserve"> </v>
      </c>
    </row>
    <row r="36" spans="1:29" ht="16.2" thickBot="1" x14ac:dyDescent="0.35">
      <c r="A36" s="15"/>
      <c r="B36" s="15"/>
      <c r="C36" s="25"/>
      <c r="D36" s="26"/>
      <c r="E36" s="26"/>
      <c r="F36" s="26"/>
      <c r="G36" s="26"/>
      <c r="H36" s="26"/>
      <c r="I36" s="27"/>
      <c r="J36" s="16">
        <f t="shared" si="0"/>
        <v>0</v>
      </c>
      <c r="K36" s="31"/>
      <c r="L36" s="26"/>
      <c r="M36" s="26"/>
      <c r="N36" s="26"/>
      <c r="O36" s="26"/>
      <c r="P36" s="26"/>
      <c r="Q36" s="26"/>
      <c r="R36" s="26"/>
      <c r="S36" s="26"/>
      <c r="T36" s="26"/>
      <c r="U36" s="32"/>
      <c r="V36" s="23">
        <f t="shared" si="4"/>
        <v>0</v>
      </c>
      <c r="W36" s="25"/>
      <c r="X36" s="36"/>
      <c r="Y36" s="21">
        <f t="shared" si="1"/>
        <v>0</v>
      </c>
      <c r="Z36" s="19">
        <f t="shared" si="2"/>
        <v>0</v>
      </c>
      <c r="AA36" s="48">
        <f t="shared" si="3"/>
        <v>19</v>
      </c>
      <c r="AB36" s="49" t="str">
        <f t="shared" si="5"/>
        <v xml:space="preserve"> </v>
      </c>
      <c r="AC36" s="49" t="str">
        <f t="shared" si="6"/>
        <v xml:space="preserve"> </v>
      </c>
    </row>
    <row r="37" spans="1:29" ht="16.2" thickBot="1" x14ac:dyDescent="0.35">
      <c r="A37" s="15"/>
      <c r="B37" s="15"/>
      <c r="C37" s="25"/>
      <c r="D37" s="26"/>
      <c r="E37" s="26"/>
      <c r="F37" s="26"/>
      <c r="G37" s="26"/>
      <c r="H37" s="26"/>
      <c r="I37" s="27"/>
      <c r="J37" s="16">
        <f t="shared" si="0"/>
        <v>0</v>
      </c>
      <c r="K37" s="31"/>
      <c r="L37" s="26"/>
      <c r="M37" s="26"/>
      <c r="N37" s="26"/>
      <c r="O37" s="26"/>
      <c r="P37" s="26"/>
      <c r="Q37" s="26"/>
      <c r="R37" s="26"/>
      <c r="S37" s="26"/>
      <c r="T37" s="26"/>
      <c r="U37" s="32"/>
      <c r="V37" s="23">
        <f t="shared" si="4"/>
        <v>0</v>
      </c>
      <c r="W37" s="25"/>
      <c r="X37" s="36"/>
      <c r="Y37" s="21">
        <f t="shared" si="1"/>
        <v>0</v>
      </c>
      <c r="Z37" s="19">
        <f t="shared" si="2"/>
        <v>0</v>
      </c>
      <c r="AA37" s="48">
        <f t="shared" si="3"/>
        <v>19</v>
      </c>
      <c r="AB37" s="49" t="str">
        <f t="shared" si="5"/>
        <v xml:space="preserve"> </v>
      </c>
      <c r="AC37" s="49" t="str">
        <f t="shared" si="6"/>
        <v xml:space="preserve"> </v>
      </c>
    </row>
    <row r="38" spans="1:29" ht="16.2" thickBot="1" x14ac:dyDescent="0.35">
      <c r="A38" s="15"/>
      <c r="B38" s="15"/>
      <c r="C38" s="25"/>
      <c r="D38" s="26"/>
      <c r="E38" s="26"/>
      <c r="F38" s="26"/>
      <c r="G38" s="26"/>
      <c r="H38" s="26"/>
      <c r="I38" s="27"/>
      <c r="J38" s="16">
        <f t="shared" si="0"/>
        <v>0</v>
      </c>
      <c r="K38" s="31"/>
      <c r="L38" s="26"/>
      <c r="M38" s="26"/>
      <c r="N38" s="26"/>
      <c r="O38" s="26"/>
      <c r="P38" s="26"/>
      <c r="Q38" s="26"/>
      <c r="R38" s="26"/>
      <c r="S38" s="26"/>
      <c r="T38" s="26"/>
      <c r="U38" s="32"/>
      <c r="V38" s="23">
        <f t="shared" si="4"/>
        <v>0</v>
      </c>
      <c r="W38" s="25"/>
      <c r="X38" s="36"/>
      <c r="Y38" s="21">
        <f t="shared" si="1"/>
        <v>0</v>
      </c>
      <c r="Z38" s="19">
        <f t="shared" si="2"/>
        <v>0</v>
      </c>
      <c r="AA38" s="48">
        <f t="shared" si="3"/>
        <v>19</v>
      </c>
      <c r="AB38" s="49" t="str">
        <f t="shared" si="5"/>
        <v xml:space="preserve"> </v>
      </c>
      <c r="AC38" s="49" t="str">
        <f t="shared" si="6"/>
        <v xml:space="preserve"> </v>
      </c>
    </row>
    <row r="39" spans="1:29" ht="16.2" thickBot="1" x14ac:dyDescent="0.35">
      <c r="A39" s="15"/>
      <c r="B39" s="15"/>
      <c r="C39" s="25"/>
      <c r="D39" s="26"/>
      <c r="E39" s="26"/>
      <c r="F39" s="26"/>
      <c r="G39" s="26"/>
      <c r="H39" s="26"/>
      <c r="I39" s="27"/>
      <c r="J39" s="16">
        <f t="shared" si="0"/>
        <v>0</v>
      </c>
      <c r="K39" s="31"/>
      <c r="L39" s="26"/>
      <c r="M39" s="26"/>
      <c r="N39" s="26"/>
      <c r="O39" s="26"/>
      <c r="P39" s="26"/>
      <c r="Q39" s="26"/>
      <c r="R39" s="26"/>
      <c r="S39" s="26"/>
      <c r="T39" s="26"/>
      <c r="U39" s="32"/>
      <c r="V39" s="23">
        <f t="shared" si="4"/>
        <v>0</v>
      </c>
      <c r="W39" s="25"/>
      <c r="X39" s="36"/>
      <c r="Y39" s="21">
        <f t="shared" si="1"/>
        <v>0</v>
      </c>
      <c r="Z39" s="19">
        <f t="shared" si="2"/>
        <v>0</v>
      </c>
      <c r="AA39" s="48">
        <f t="shared" si="3"/>
        <v>19</v>
      </c>
      <c r="AB39" s="49" t="str">
        <f t="shared" si="5"/>
        <v xml:space="preserve"> </v>
      </c>
      <c r="AC39" s="49" t="str">
        <f t="shared" si="6"/>
        <v xml:space="preserve"> </v>
      </c>
    </row>
    <row r="40" spans="1:29" ht="16.2" thickBot="1" x14ac:dyDescent="0.35">
      <c r="A40" s="15"/>
      <c r="B40" s="15"/>
      <c r="C40" s="25"/>
      <c r="D40" s="26"/>
      <c r="E40" s="26"/>
      <c r="F40" s="26"/>
      <c r="G40" s="26"/>
      <c r="H40" s="26"/>
      <c r="I40" s="27"/>
      <c r="J40" s="16">
        <f t="shared" si="0"/>
        <v>0</v>
      </c>
      <c r="K40" s="31"/>
      <c r="L40" s="26"/>
      <c r="M40" s="26"/>
      <c r="N40" s="26"/>
      <c r="O40" s="26"/>
      <c r="P40" s="26"/>
      <c r="Q40" s="26"/>
      <c r="R40" s="26"/>
      <c r="S40" s="26"/>
      <c r="T40" s="26"/>
      <c r="U40" s="32"/>
      <c r="V40" s="23">
        <f t="shared" si="4"/>
        <v>0</v>
      </c>
      <c r="W40" s="25"/>
      <c r="X40" s="36"/>
      <c r="Y40" s="21">
        <f t="shared" si="1"/>
        <v>0</v>
      </c>
      <c r="Z40" s="19">
        <f t="shared" si="2"/>
        <v>0</v>
      </c>
      <c r="AA40" s="48">
        <f t="shared" si="3"/>
        <v>19</v>
      </c>
      <c r="AB40" s="49" t="str">
        <f t="shared" si="5"/>
        <v xml:space="preserve"> </v>
      </c>
      <c r="AC40" s="49" t="str">
        <f t="shared" si="6"/>
        <v xml:space="preserve"> </v>
      </c>
    </row>
    <row r="41" spans="1:29" ht="16.2" thickBot="1" x14ac:dyDescent="0.35">
      <c r="A41" s="15"/>
      <c r="B41" s="15"/>
      <c r="C41" s="25"/>
      <c r="D41" s="26"/>
      <c r="E41" s="26"/>
      <c r="F41" s="26"/>
      <c r="G41" s="26"/>
      <c r="H41" s="26"/>
      <c r="I41" s="27"/>
      <c r="J41" s="16">
        <f t="shared" si="0"/>
        <v>0</v>
      </c>
      <c r="K41" s="31"/>
      <c r="L41" s="26"/>
      <c r="M41" s="26"/>
      <c r="N41" s="26"/>
      <c r="O41" s="26"/>
      <c r="P41" s="26"/>
      <c r="Q41" s="26"/>
      <c r="R41" s="26"/>
      <c r="S41" s="26"/>
      <c r="T41" s="26"/>
      <c r="U41" s="32"/>
      <c r="V41" s="23">
        <f t="shared" si="4"/>
        <v>0</v>
      </c>
      <c r="W41" s="25"/>
      <c r="X41" s="36"/>
      <c r="Y41" s="21">
        <f t="shared" si="1"/>
        <v>0</v>
      </c>
      <c r="Z41" s="19">
        <f t="shared" si="2"/>
        <v>0</v>
      </c>
      <c r="AA41" s="48">
        <f t="shared" si="3"/>
        <v>19</v>
      </c>
      <c r="AB41" s="49" t="str">
        <f t="shared" si="5"/>
        <v xml:space="preserve"> </v>
      </c>
      <c r="AC41" s="49" t="str">
        <f t="shared" si="6"/>
        <v xml:space="preserve"> </v>
      </c>
    </row>
    <row r="42" spans="1:29" ht="16.2" thickBot="1" x14ac:dyDescent="0.35">
      <c r="A42" s="15"/>
      <c r="B42" s="15"/>
      <c r="C42" s="25"/>
      <c r="D42" s="26"/>
      <c r="E42" s="26"/>
      <c r="F42" s="26"/>
      <c r="G42" s="26"/>
      <c r="H42" s="26"/>
      <c r="I42" s="27"/>
      <c r="J42" s="16">
        <f t="shared" si="0"/>
        <v>0</v>
      </c>
      <c r="K42" s="31"/>
      <c r="L42" s="26"/>
      <c r="M42" s="26"/>
      <c r="N42" s="26"/>
      <c r="O42" s="26"/>
      <c r="P42" s="26"/>
      <c r="Q42" s="26"/>
      <c r="R42" s="26"/>
      <c r="S42" s="26"/>
      <c r="T42" s="26"/>
      <c r="U42" s="32"/>
      <c r="V42" s="23">
        <f t="shared" si="4"/>
        <v>0</v>
      </c>
      <c r="W42" s="25"/>
      <c r="X42" s="36"/>
      <c r="Y42" s="21">
        <f t="shared" si="1"/>
        <v>0</v>
      </c>
      <c r="Z42" s="19">
        <f t="shared" si="2"/>
        <v>0</v>
      </c>
      <c r="AA42" s="48">
        <f t="shared" si="3"/>
        <v>19</v>
      </c>
      <c r="AB42" s="49" t="str">
        <f t="shared" si="5"/>
        <v xml:space="preserve"> </v>
      </c>
      <c r="AC42" s="49" t="str">
        <f t="shared" si="6"/>
        <v xml:space="preserve"> </v>
      </c>
    </row>
    <row r="43" spans="1:29" ht="16.2" thickBot="1" x14ac:dyDescent="0.35">
      <c r="A43" s="15"/>
      <c r="B43" s="15"/>
      <c r="C43" s="25"/>
      <c r="D43" s="26"/>
      <c r="E43" s="26"/>
      <c r="F43" s="26"/>
      <c r="G43" s="26"/>
      <c r="H43" s="26"/>
      <c r="I43" s="27"/>
      <c r="J43" s="16">
        <f t="shared" si="0"/>
        <v>0</v>
      </c>
      <c r="K43" s="31"/>
      <c r="L43" s="26"/>
      <c r="M43" s="26"/>
      <c r="N43" s="26"/>
      <c r="O43" s="26"/>
      <c r="P43" s="26"/>
      <c r="Q43" s="26"/>
      <c r="R43" s="26"/>
      <c r="S43" s="26"/>
      <c r="T43" s="26"/>
      <c r="U43" s="32"/>
      <c r="V43" s="23">
        <f t="shared" si="4"/>
        <v>0</v>
      </c>
      <c r="W43" s="25"/>
      <c r="X43" s="36"/>
      <c r="Y43" s="21">
        <f t="shared" si="1"/>
        <v>0</v>
      </c>
      <c r="Z43" s="19">
        <f t="shared" si="2"/>
        <v>0</v>
      </c>
      <c r="AA43" s="48">
        <f t="shared" si="3"/>
        <v>19</v>
      </c>
      <c r="AB43" s="49" t="str">
        <f t="shared" si="5"/>
        <v xml:space="preserve"> </v>
      </c>
      <c r="AC43" s="49" t="str">
        <f t="shared" si="6"/>
        <v xml:space="preserve"> </v>
      </c>
    </row>
    <row r="44" spans="1:29" ht="16.2" thickBot="1" x14ac:dyDescent="0.35">
      <c r="A44" s="15"/>
      <c r="B44" s="15"/>
      <c r="C44" s="25"/>
      <c r="D44" s="26"/>
      <c r="E44" s="26"/>
      <c r="F44" s="26"/>
      <c r="G44" s="26"/>
      <c r="H44" s="26"/>
      <c r="I44" s="27"/>
      <c r="J44" s="16">
        <f t="shared" si="0"/>
        <v>0</v>
      </c>
      <c r="K44" s="31"/>
      <c r="L44" s="26"/>
      <c r="M44" s="26"/>
      <c r="N44" s="26"/>
      <c r="O44" s="26"/>
      <c r="P44" s="26"/>
      <c r="Q44" s="26"/>
      <c r="R44" s="26"/>
      <c r="S44" s="26"/>
      <c r="T44" s="26"/>
      <c r="U44" s="32"/>
      <c r="V44" s="23">
        <f t="shared" si="4"/>
        <v>0</v>
      </c>
      <c r="W44" s="25"/>
      <c r="X44" s="36"/>
      <c r="Y44" s="21">
        <f t="shared" si="1"/>
        <v>0</v>
      </c>
      <c r="Z44" s="19">
        <f t="shared" si="2"/>
        <v>0</v>
      </c>
      <c r="AA44" s="48">
        <f t="shared" si="3"/>
        <v>19</v>
      </c>
      <c r="AB44" s="49" t="str">
        <f t="shared" si="5"/>
        <v xml:space="preserve"> </v>
      </c>
      <c r="AC44" s="49" t="str">
        <f t="shared" si="6"/>
        <v xml:space="preserve"> </v>
      </c>
    </row>
    <row r="45" spans="1:29" ht="16.2" thickBot="1" x14ac:dyDescent="0.35">
      <c r="A45" s="15"/>
      <c r="B45" s="15"/>
      <c r="C45" s="25"/>
      <c r="D45" s="26"/>
      <c r="E45" s="26"/>
      <c r="F45" s="26"/>
      <c r="G45" s="26"/>
      <c r="H45" s="26"/>
      <c r="I45" s="27"/>
      <c r="J45" s="16">
        <f t="shared" si="0"/>
        <v>0</v>
      </c>
      <c r="K45" s="31"/>
      <c r="L45" s="26"/>
      <c r="M45" s="26"/>
      <c r="N45" s="26"/>
      <c r="O45" s="26"/>
      <c r="P45" s="26"/>
      <c r="Q45" s="26"/>
      <c r="R45" s="26"/>
      <c r="S45" s="26"/>
      <c r="T45" s="26"/>
      <c r="U45" s="32"/>
      <c r="V45" s="23">
        <f t="shared" si="4"/>
        <v>0</v>
      </c>
      <c r="W45" s="25"/>
      <c r="X45" s="36"/>
      <c r="Y45" s="21">
        <f t="shared" si="1"/>
        <v>0</v>
      </c>
      <c r="Z45" s="19">
        <f t="shared" si="2"/>
        <v>0</v>
      </c>
      <c r="AA45" s="48">
        <f t="shared" si="3"/>
        <v>19</v>
      </c>
      <c r="AB45" s="49" t="str">
        <f t="shared" si="5"/>
        <v xml:space="preserve"> </v>
      </c>
      <c r="AC45" s="49" t="str">
        <f t="shared" si="6"/>
        <v xml:space="preserve"> </v>
      </c>
    </row>
    <row r="46" spans="1:29" ht="16.2" thickBot="1" x14ac:dyDescent="0.35">
      <c r="A46" s="15"/>
      <c r="B46" s="15"/>
      <c r="C46" s="25"/>
      <c r="D46" s="26"/>
      <c r="E46" s="26"/>
      <c r="F46" s="26"/>
      <c r="G46" s="26"/>
      <c r="H46" s="26"/>
      <c r="I46" s="27"/>
      <c r="J46" s="16">
        <f t="shared" si="0"/>
        <v>0</v>
      </c>
      <c r="K46" s="31"/>
      <c r="L46" s="26"/>
      <c r="M46" s="26"/>
      <c r="N46" s="26"/>
      <c r="O46" s="26"/>
      <c r="P46" s="26"/>
      <c r="Q46" s="26"/>
      <c r="R46" s="26"/>
      <c r="S46" s="26"/>
      <c r="T46" s="26"/>
      <c r="U46" s="32"/>
      <c r="V46" s="23">
        <f t="shared" si="4"/>
        <v>0</v>
      </c>
      <c r="W46" s="25"/>
      <c r="X46" s="36"/>
      <c r="Y46" s="21">
        <f t="shared" si="1"/>
        <v>0</v>
      </c>
      <c r="Z46" s="19">
        <f t="shared" si="2"/>
        <v>0</v>
      </c>
      <c r="AA46" s="48">
        <f t="shared" si="3"/>
        <v>19</v>
      </c>
      <c r="AB46" s="49" t="str">
        <f t="shared" si="5"/>
        <v xml:space="preserve"> </v>
      </c>
      <c r="AC46" s="49" t="str">
        <f t="shared" si="6"/>
        <v xml:space="preserve"> </v>
      </c>
    </row>
    <row r="47" spans="1:29" ht="16.2" thickBot="1" x14ac:dyDescent="0.35">
      <c r="A47" s="15"/>
      <c r="B47" s="15"/>
      <c r="C47" s="25"/>
      <c r="D47" s="26"/>
      <c r="E47" s="26"/>
      <c r="F47" s="26"/>
      <c r="G47" s="26"/>
      <c r="H47" s="26"/>
      <c r="I47" s="27"/>
      <c r="J47" s="16">
        <f t="shared" si="0"/>
        <v>0</v>
      </c>
      <c r="K47" s="31"/>
      <c r="L47" s="26"/>
      <c r="M47" s="26"/>
      <c r="N47" s="26"/>
      <c r="O47" s="26"/>
      <c r="P47" s="26"/>
      <c r="Q47" s="26"/>
      <c r="R47" s="26"/>
      <c r="S47" s="26"/>
      <c r="T47" s="26"/>
      <c r="U47" s="32"/>
      <c r="V47" s="23">
        <f t="shared" si="4"/>
        <v>0</v>
      </c>
      <c r="W47" s="25"/>
      <c r="X47" s="36"/>
      <c r="Y47" s="21">
        <f t="shared" si="1"/>
        <v>0</v>
      </c>
      <c r="Z47" s="19">
        <f t="shared" si="2"/>
        <v>0</v>
      </c>
      <c r="AA47" s="48">
        <f t="shared" si="3"/>
        <v>19</v>
      </c>
      <c r="AB47" s="49" t="str">
        <f t="shared" si="5"/>
        <v xml:space="preserve"> </v>
      </c>
      <c r="AC47" s="49" t="str">
        <f t="shared" si="6"/>
        <v xml:space="preserve"> </v>
      </c>
    </row>
    <row r="48" spans="1:29" ht="16.2" thickBot="1" x14ac:dyDescent="0.35">
      <c r="A48" s="15"/>
      <c r="B48" s="15"/>
      <c r="C48" s="25"/>
      <c r="D48" s="26"/>
      <c r="E48" s="26"/>
      <c r="F48" s="26"/>
      <c r="G48" s="26"/>
      <c r="H48" s="26"/>
      <c r="I48" s="27"/>
      <c r="J48" s="16">
        <f t="shared" ref="J48:J79" si="7">IF(SUM(C48:I48)=0,0,IF(SUM(C48:I48)&lt;15,"CHYBÍ",IF(SUM(C48:I48)&gt;15,"MOC",IF(SUM(C48:I48)=15,SUM(C48*10+D48*9+E48*8+F48*7+G48*6+H48*5)))))</f>
        <v>0</v>
      </c>
      <c r="K48" s="31"/>
      <c r="L48" s="26"/>
      <c r="M48" s="26"/>
      <c r="N48" s="26"/>
      <c r="O48" s="26"/>
      <c r="P48" s="26"/>
      <c r="Q48" s="26"/>
      <c r="R48" s="26"/>
      <c r="S48" s="26"/>
      <c r="T48" s="26"/>
      <c r="U48" s="32"/>
      <c r="V48" s="23">
        <f t="shared" si="4"/>
        <v>0</v>
      </c>
      <c r="W48" s="25"/>
      <c r="X48" s="36"/>
      <c r="Y48" s="21">
        <f t="shared" si="1"/>
        <v>0</v>
      </c>
      <c r="Z48" s="19">
        <f t="shared" si="2"/>
        <v>0</v>
      </c>
      <c r="AA48" s="48">
        <f t="shared" si="3"/>
        <v>19</v>
      </c>
      <c r="AB48" s="49" t="str">
        <f t="shared" si="5"/>
        <v xml:space="preserve"> </v>
      </c>
      <c r="AC48" s="49" t="str">
        <f t="shared" si="6"/>
        <v xml:space="preserve"> </v>
      </c>
    </row>
    <row r="49" spans="1:29" ht="16.2" thickBot="1" x14ac:dyDescent="0.35">
      <c r="A49" s="15"/>
      <c r="B49" s="15"/>
      <c r="C49" s="25"/>
      <c r="D49" s="26"/>
      <c r="E49" s="26"/>
      <c r="F49" s="26"/>
      <c r="G49" s="26"/>
      <c r="H49" s="26"/>
      <c r="I49" s="27"/>
      <c r="J49" s="16">
        <f t="shared" si="7"/>
        <v>0</v>
      </c>
      <c r="K49" s="31"/>
      <c r="L49" s="26"/>
      <c r="M49" s="26"/>
      <c r="N49" s="26"/>
      <c r="O49" s="26"/>
      <c r="P49" s="26"/>
      <c r="Q49" s="26"/>
      <c r="R49" s="26"/>
      <c r="S49" s="26"/>
      <c r="T49" s="26"/>
      <c r="U49" s="32"/>
      <c r="V49" s="23">
        <f t="shared" si="4"/>
        <v>0</v>
      </c>
      <c r="W49" s="25"/>
      <c r="X49" s="36"/>
      <c r="Y49" s="21">
        <f t="shared" si="1"/>
        <v>0</v>
      </c>
      <c r="Z49" s="19">
        <f t="shared" si="2"/>
        <v>0</v>
      </c>
      <c r="AA49" s="48">
        <f t="shared" si="3"/>
        <v>19</v>
      </c>
      <c r="AB49" s="49" t="str">
        <f t="shared" si="5"/>
        <v xml:space="preserve"> </v>
      </c>
      <c r="AC49" s="49" t="str">
        <f t="shared" si="6"/>
        <v xml:space="preserve"> </v>
      </c>
    </row>
    <row r="50" spans="1:29" ht="16.2" thickBot="1" x14ac:dyDescent="0.35">
      <c r="A50" s="15"/>
      <c r="B50" s="15"/>
      <c r="C50" s="25"/>
      <c r="D50" s="26"/>
      <c r="E50" s="26"/>
      <c r="F50" s="26"/>
      <c r="G50" s="26"/>
      <c r="H50" s="26"/>
      <c r="I50" s="27"/>
      <c r="J50" s="16">
        <f t="shared" si="7"/>
        <v>0</v>
      </c>
      <c r="K50" s="31"/>
      <c r="L50" s="26"/>
      <c r="M50" s="26"/>
      <c r="N50" s="26"/>
      <c r="O50" s="26"/>
      <c r="P50" s="26"/>
      <c r="Q50" s="26"/>
      <c r="R50" s="26"/>
      <c r="S50" s="26"/>
      <c r="T50" s="26"/>
      <c r="U50" s="32"/>
      <c r="V50" s="23">
        <f t="shared" si="4"/>
        <v>0</v>
      </c>
      <c r="W50" s="25"/>
      <c r="X50" s="36"/>
      <c r="Y50" s="21">
        <f t="shared" si="1"/>
        <v>0</v>
      </c>
      <c r="Z50" s="19">
        <f t="shared" si="2"/>
        <v>0</v>
      </c>
      <c r="AA50" s="48">
        <f t="shared" si="3"/>
        <v>19</v>
      </c>
      <c r="AB50" s="49" t="str">
        <f t="shared" si="5"/>
        <v xml:space="preserve"> </v>
      </c>
      <c r="AC50" s="49" t="str">
        <f t="shared" si="6"/>
        <v xml:space="preserve"> </v>
      </c>
    </row>
    <row r="51" spans="1:29" ht="16.2" thickBot="1" x14ac:dyDescent="0.35">
      <c r="A51" s="15"/>
      <c r="B51" s="15"/>
      <c r="C51" s="25"/>
      <c r="D51" s="26"/>
      <c r="E51" s="26"/>
      <c r="F51" s="26"/>
      <c r="G51" s="26"/>
      <c r="H51" s="26"/>
      <c r="I51" s="27"/>
      <c r="J51" s="16">
        <f t="shared" si="7"/>
        <v>0</v>
      </c>
      <c r="K51" s="31"/>
      <c r="L51" s="26"/>
      <c r="M51" s="26"/>
      <c r="N51" s="26"/>
      <c r="O51" s="26"/>
      <c r="P51" s="26"/>
      <c r="Q51" s="26"/>
      <c r="R51" s="26"/>
      <c r="S51" s="26"/>
      <c r="T51" s="26"/>
      <c r="U51" s="32"/>
      <c r="V51" s="23">
        <f t="shared" si="4"/>
        <v>0</v>
      </c>
      <c r="W51" s="25"/>
      <c r="X51" s="36"/>
      <c r="Y51" s="21">
        <f t="shared" si="1"/>
        <v>0</v>
      </c>
      <c r="Z51" s="19">
        <f t="shared" si="2"/>
        <v>0</v>
      </c>
      <c r="AA51" s="48">
        <f t="shared" si="3"/>
        <v>19</v>
      </c>
      <c r="AB51" s="49" t="str">
        <f t="shared" si="5"/>
        <v xml:space="preserve"> </v>
      </c>
      <c r="AC51" s="49" t="str">
        <f t="shared" si="6"/>
        <v xml:space="preserve"> </v>
      </c>
    </row>
    <row r="52" spans="1:29" ht="16.2" thickBot="1" x14ac:dyDescent="0.35">
      <c r="A52" s="15"/>
      <c r="B52" s="15"/>
      <c r="C52" s="25"/>
      <c r="D52" s="26"/>
      <c r="E52" s="26"/>
      <c r="F52" s="26"/>
      <c r="G52" s="26"/>
      <c r="H52" s="26"/>
      <c r="I52" s="27"/>
      <c r="J52" s="16">
        <f t="shared" si="7"/>
        <v>0</v>
      </c>
      <c r="K52" s="31"/>
      <c r="L52" s="26"/>
      <c r="M52" s="26"/>
      <c r="N52" s="26"/>
      <c r="O52" s="26"/>
      <c r="P52" s="26"/>
      <c r="Q52" s="26"/>
      <c r="R52" s="26"/>
      <c r="S52" s="26"/>
      <c r="T52" s="26"/>
      <c r="U52" s="32"/>
      <c r="V52" s="23">
        <f t="shared" si="4"/>
        <v>0</v>
      </c>
      <c r="W52" s="25"/>
      <c r="X52" s="36"/>
      <c r="Y52" s="21">
        <f t="shared" si="1"/>
        <v>0</v>
      </c>
      <c r="Z52" s="19">
        <f t="shared" si="2"/>
        <v>0</v>
      </c>
      <c r="AA52" s="48">
        <f t="shared" si="3"/>
        <v>19</v>
      </c>
      <c r="AB52" s="49" t="str">
        <f t="shared" si="5"/>
        <v xml:space="preserve"> </v>
      </c>
      <c r="AC52" s="49" t="str">
        <f t="shared" si="6"/>
        <v xml:space="preserve"> </v>
      </c>
    </row>
    <row r="53" spans="1:29" ht="16.2" thickBot="1" x14ac:dyDescent="0.35">
      <c r="A53" s="15"/>
      <c r="B53" s="15"/>
      <c r="C53" s="25"/>
      <c r="D53" s="26"/>
      <c r="E53" s="26"/>
      <c r="F53" s="26"/>
      <c r="G53" s="26"/>
      <c r="H53" s="26"/>
      <c r="I53" s="27"/>
      <c r="J53" s="16">
        <f t="shared" si="7"/>
        <v>0</v>
      </c>
      <c r="K53" s="31"/>
      <c r="L53" s="26"/>
      <c r="M53" s="26"/>
      <c r="N53" s="26"/>
      <c r="O53" s="26"/>
      <c r="P53" s="26"/>
      <c r="Q53" s="26"/>
      <c r="R53" s="26"/>
      <c r="S53" s="26"/>
      <c r="T53" s="26"/>
      <c r="U53" s="32"/>
      <c r="V53" s="23">
        <f t="shared" si="4"/>
        <v>0</v>
      </c>
      <c r="W53" s="25"/>
      <c r="X53" s="36"/>
      <c r="Y53" s="21">
        <f t="shared" si="1"/>
        <v>0</v>
      </c>
      <c r="Z53" s="19">
        <f t="shared" si="2"/>
        <v>0</v>
      </c>
      <c r="AA53" s="48">
        <f t="shared" si="3"/>
        <v>19</v>
      </c>
      <c r="AB53" s="49" t="str">
        <f t="shared" si="5"/>
        <v xml:space="preserve"> </v>
      </c>
      <c r="AC53" s="49" t="str">
        <f t="shared" si="6"/>
        <v xml:space="preserve"> </v>
      </c>
    </row>
    <row r="54" spans="1:29" ht="16.2" thickBot="1" x14ac:dyDescent="0.35">
      <c r="A54" s="161"/>
      <c r="B54" s="161"/>
      <c r="C54" s="28"/>
      <c r="D54" s="29"/>
      <c r="E54" s="29"/>
      <c r="F54" s="29"/>
      <c r="G54" s="29"/>
      <c r="H54" s="29"/>
      <c r="I54" s="30"/>
      <c r="J54" s="16">
        <f t="shared" si="7"/>
        <v>0</v>
      </c>
      <c r="K54" s="162"/>
      <c r="L54" s="26"/>
      <c r="M54" s="26"/>
      <c r="N54" s="26"/>
      <c r="O54" s="26"/>
      <c r="P54" s="26"/>
      <c r="Q54" s="26"/>
      <c r="R54" s="26"/>
      <c r="S54" s="26"/>
      <c r="T54" s="26"/>
      <c r="U54" s="33"/>
      <c r="V54" s="23">
        <f t="shared" si="4"/>
        <v>0</v>
      </c>
      <c r="W54" s="28"/>
      <c r="X54" s="36"/>
      <c r="Y54" s="22">
        <f t="shared" si="1"/>
        <v>0</v>
      </c>
      <c r="Z54" s="163">
        <f t="shared" si="2"/>
        <v>0</v>
      </c>
      <c r="AA54" s="48">
        <f t="shared" si="3"/>
        <v>19</v>
      </c>
      <c r="AB54" s="49" t="str">
        <f t="shared" si="5"/>
        <v xml:space="preserve"> </v>
      </c>
      <c r="AC54" s="49" t="str">
        <f t="shared" si="6"/>
        <v xml:space="preserve"> </v>
      </c>
    </row>
    <row r="55" spans="1:29" ht="16.2" thickBot="1" x14ac:dyDescent="0.35">
      <c r="A55" s="24"/>
      <c r="B55" s="24"/>
      <c r="C55" s="25"/>
      <c r="D55" s="26"/>
      <c r="E55" s="26"/>
      <c r="F55" s="26"/>
      <c r="G55" s="26"/>
      <c r="H55" s="26"/>
      <c r="I55" s="27"/>
      <c r="J55" s="16">
        <f t="shared" si="7"/>
        <v>0</v>
      </c>
      <c r="K55" s="34"/>
      <c r="L55" s="26"/>
      <c r="M55" s="26"/>
      <c r="N55" s="26"/>
      <c r="O55" s="26"/>
      <c r="P55" s="26"/>
      <c r="Q55" s="26"/>
      <c r="R55" s="26"/>
      <c r="S55" s="26"/>
      <c r="T55" s="26"/>
      <c r="U55" s="35"/>
      <c r="V55" s="23">
        <f t="shared" si="4"/>
        <v>0</v>
      </c>
      <c r="W55" s="25"/>
      <c r="X55" s="36"/>
      <c r="Y55" s="21">
        <f t="shared" si="1"/>
        <v>0</v>
      </c>
      <c r="Z55" s="19">
        <f t="shared" si="2"/>
        <v>0</v>
      </c>
      <c r="AA55" s="48">
        <f t="shared" si="3"/>
        <v>19</v>
      </c>
      <c r="AB55" s="49" t="str">
        <f t="shared" si="5"/>
        <v xml:space="preserve"> </v>
      </c>
      <c r="AC55" s="49" t="str">
        <f t="shared" si="6"/>
        <v xml:space="preserve"> </v>
      </c>
    </row>
    <row r="56" spans="1:29" ht="16.2" thickBot="1" x14ac:dyDescent="0.35">
      <c r="A56" s="24"/>
      <c r="B56" s="24"/>
      <c r="C56" s="25"/>
      <c r="D56" s="26"/>
      <c r="E56" s="26"/>
      <c r="F56" s="26"/>
      <c r="G56" s="26"/>
      <c r="H56" s="26"/>
      <c r="I56" s="27"/>
      <c r="J56" s="16">
        <f t="shared" si="7"/>
        <v>0</v>
      </c>
      <c r="K56" s="34"/>
      <c r="L56" s="26"/>
      <c r="M56" s="26"/>
      <c r="N56" s="26"/>
      <c r="O56" s="26"/>
      <c r="P56" s="26"/>
      <c r="Q56" s="26"/>
      <c r="R56" s="26"/>
      <c r="S56" s="26"/>
      <c r="T56" s="26"/>
      <c r="U56" s="35"/>
      <c r="V56" s="23">
        <f t="shared" si="4"/>
        <v>0</v>
      </c>
      <c r="W56" s="25"/>
      <c r="X56" s="36"/>
      <c r="Y56" s="21">
        <f t="shared" si="1"/>
        <v>0</v>
      </c>
      <c r="Z56" s="19">
        <f t="shared" si="2"/>
        <v>0</v>
      </c>
      <c r="AA56" s="48">
        <f t="shared" si="3"/>
        <v>19</v>
      </c>
      <c r="AB56" s="49" t="str">
        <f t="shared" si="5"/>
        <v xml:space="preserve"> </v>
      </c>
      <c r="AC56" s="49" t="str">
        <f t="shared" si="6"/>
        <v xml:space="preserve"> </v>
      </c>
    </row>
    <row r="57" spans="1:29" ht="16.2" thickBot="1" x14ac:dyDescent="0.35">
      <c r="A57" s="24"/>
      <c r="B57" s="24"/>
      <c r="C57" s="25"/>
      <c r="D57" s="26"/>
      <c r="E57" s="26"/>
      <c r="F57" s="26"/>
      <c r="G57" s="26"/>
      <c r="H57" s="26"/>
      <c r="I57" s="27"/>
      <c r="J57" s="16">
        <f t="shared" si="7"/>
        <v>0</v>
      </c>
      <c r="K57" s="34"/>
      <c r="L57" s="26"/>
      <c r="M57" s="26"/>
      <c r="N57" s="26"/>
      <c r="O57" s="26"/>
      <c r="P57" s="26"/>
      <c r="Q57" s="26"/>
      <c r="R57" s="26"/>
      <c r="S57" s="26"/>
      <c r="T57" s="26"/>
      <c r="U57" s="35"/>
      <c r="V57" s="23">
        <f t="shared" si="4"/>
        <v>0</v>
      </c>
      <c r="W57" s="25"/>
      <c r="X57" s="36"/>
      <c r="Y57" s="21">
        <f t="shared" si="1"/>
        <v>0</v>
      </c>
      <c r="Z57" s="19">
        <f t="shared" si="2"/>
        <v>0</v>
      </c>
      <c r="AA57" s="48">
        <f t="shared" si="3"/>
        <v>19</v>
      </c>
      <c r="AB57" s="49" t="str">
        <f t="shared" si="5"/>
        <v xml:space="preserve"> </v>
      </c>
      <c r="AC57" s="49" t="str">
        <f t="shared" si="6"/>
        <v xml:space="preserve"> </v>
      </c>
    </row>
    <row r="58" spans="1:29" ht="16.2" thickBot="1" x14ac:dyDescent="0.35">
      <c r="A58" s="24"/>
      <c r="B58" s="24"/>
      <c r="C58" s="25"/>
      <c r="D58" s="26"/>
      <c r="E58" s="26"/>
      <c r="F58" s="26"/>
      <c r="G58" s="26"/>
      <c r="H58" s="26"/>
      <c r="I58" s="27"/>
      <c r="J58" s="16">
        <f t="shared" si="7"/>
        <v>0</v>
      </c>
      <c r="K58" s="34"/>
      <c r="L58" s="26"/>
      <c r="M58" s="26"/>
      <c r="N58" s="26"/>
      <c r="O58" s="26"/>
      <c r="P58" s="26"/>
      <c r="Q58" s="26"/>
      <c r="R58" s="26"/>
      <c r="S58" s="26"/>
      <c r="T58" s="26"/>
      <c r="U58" s="35"/>
      <c r="V58" s="23">
        <f t="shared" si="4"/>
        <v>0</v>
      </c>
      <c r="W58" s="25"/>
      <c r="X58" s="36"/>
      <c r="Y58" s="21">
        <f t="shared" si="1"/>
        <v>0</v>
      </c>
      <c r="Z58" s="19">
        <f t="shared" si="2"/>
        <v>0</v>
      </c>
      <c r="AA58" s="48">
        <f t="shared" si="3"/>
        <v>19</v>
      </c>
      <c r="AB58" s="49" t="str">
        <f t="shared" si="5"/>
        <v xml:space="preserve"> </v>
      </c>
      <c r="AC58" s="49" t="str">
        <f t="shared" si="6"/>
        <v xml:space="preserve"> </v>
      </c>
    </row>
    <row r="59" spans="1:29" ht="16.2" thickBot="1" x14ac:dyDescent="0.35">
      <c r="A59" s="24"/>
      <c r="B59" s="24"/>
      <c r="C59" s="25"/>
      <c r="D59" s="26"/>
      <c r="E59" s="26"/>
      <c r="F59" s="26"/>
      <c r="G59" s="26"/>
      <c r="H59" s="26"/>
      <c r="I59" s="27"/>
      <c r="J59" s="16">
        <f t="shared" si="7"/>
        <v>0</v>
      </c>
      <c r="K59" s="34"/>
      <c r="L59" s="26"/>
      <c r="M59" s="26"/>
      <c r="N59" s="26"/>
      <c r="O59" s="26"/>
      <c r="P59" s="26"/>
      <c r="Q59" s="26"/>
      <c r="R59" s="26"/>
      <c r="S59" s="26"/>
      <c r="T59" s="26"/>
      <c r="U59" s="35"/>
      <c r="V59" s="23">
        <f t="shared" si="4"/>
        <v>0</v>
      </c>
      <c r="W59" s="25"/>
      <c r="X59" s="36"/>
      <c r="Y59" s="21">
        <f t="shared" si="1"/>
        <v>0</v>
      </c>
      <c r="Z59" s="19">
        <f t="shared" si="2"/>
        <v>0</v>
      </c>
      <c r="AA59" s="48">
        <f t="shared" si="3"/>
        <v>19</v>
      </c>
      <c r="AB59" s="49" t="str">
        <f t="shared" si="5"/>
        <v xml:space="preserve"> </v>
      </c>
      <c r="AC59" s="49" t="str">
        <f t="shared" si="6"/>
        <v xml:space="preserve"> </v>
      </c>
    </row>
    <row r="60" spans="1:29" ht="16.2" thickBot="1" x14ac:dyDescent="0.35">
      <c r="A60" s="24"/>
      <c r="B60" s="24"/>
      <c r="C60" s="25"/>
      <c r="D60" s="26"/>
      <c r="E60" s="26"/>
      <c r="F60" s="26"/>
      <c r="G60" s="26"/>
      <c r="H60" s="26"/>
      <c r="I60" s="27"/>
      <c r="J60" s="16">
        <f t="shared" si="7"/>
        <v>0</v>
      </c>
      <c r="K60" s="34"/>
      <c r="L60" s="26"/>
      <c r="M60" s="26"/>
      <c r="N60" s="26"/>
      <c r="O60" s="26"/>
      <c r="P60" s="26"/>
      <c r="Q60" s="26"/>
      <c r="R60" s="26"/>
      <c r="S60" s="26"/>
      <c r="T60" s="26"/>
      <c r="U60" s="35"/>
      <c r="V60" s="23">
        <f t="shared" si="4"/>
        <v>0</v>
      </c>
      <c r="W60" s="25"/>
      <c r="X60" s="36"/>
      <c r="Y60" s="21">
        <f t="shared" si="1"/>
        <v>0</v>
      </c>
      <c r="Z60" s="19">
        <f t="shared" si="2"/>
        <v>0</v>
      </c>
      <c r="AA60" s="48">
        <f t="shared" si="3"/>
        <v>19</v>
      </c>
      <c r="AB60" s="49" t="str">
        <f t="shared" si="5"/>
        <v xml:space="preserve"> </v>
      </c>
      <c r="AC60" s="49" t="str">
        <f t="shared" si="6"/>
        <v xml:space="preserve"> </v>
      </c>
    </row>
    <row r="61" spans="1:29" ht="16.2" thickBot="1" x14ac:dyDescent="0.35">
      <c r="A61" s="24"/>
      <c r="B61" s="24"/>
      <c r="C61" s="25"/>
      <c r="D61" s="26"/>
      <c r="E61" s="26"/>
      <c r="F61" s="26"/>
      <c r="G61" s="26"/>
      <c r="H61" s="26"/>
      <c r="I61" s="27"/>
      <c r="J61" s="16">
        <f t="shared" si="7"/>
        <v>0</v>
      </c>
      <c r="K61" s="34"/>
      <c r="L61" s="26"/>
      <c r="M61" s="26"/>
      <c r="N61" s="26"/>
      <c r="O61" s="26"/>
      <c r="P61" s="26"/>
      <c r="Q61" s="26"/>
      <c r="R61" s="26"/>
      <c r="S61" s="26"/>
      <c r="T61" s="26"/>
      <c r="U61" s="35"/>
      <c r="V61" s="23">
        <f t="shared" si="4"/>
        <v>0</v>
      </c>
      <c r="W61" s="25"/>
      <c r="X61" s="36"/>
      <c r="Y61" s="21">
        <f t="shared" si="1"/>
        <v>0</v>
      </c>
      <c r="Z61" s="19">
        <f t="shared" si="2"/>
        <v>0</v>
      </c>
      <c r="AA61" s="48">
        <f t="shared" si="3"/>
        <v>19</v>
      </c>
      <c r="AB61" s="49" t="str">
        <f t="shared" si="5"/>
        <v xml:space="preserve"> </v>
      </c>
      <c r="AC61" s="49" t="str">
        <f t="shared" si="6"/>
        <v xml:space="preserve"> </v>
      </c>
    </row>
    <row r="62" spans="1:29" ht="16.2" thickBot="1" x14ac:dyDescent="0.35">
      <c r="A62" s="24"/>
      <c r="B62" s="24"/>
      <c r="C62" s="25"/>
      <c r="D62" s="26"/>
      <c r="E62" s="26"/>
      <c r="F62" s="26"/>
      <c r="G62" s="26"/>
      <c r="H62" s="26"/>
      <c r="I62" s="27"/>
      <c r="J62" s="16">
        <f t="shared" si="7"/>
        <v>0</v>
      </c>
      <c r="K62" s="34"/>
      <c r="L62" s="26"/>
      <c r="M62" s="26"/>
      <c r="N62" s="26"/>
      <c r="O62" s="26"/>
      <c r="P62" s="26"/>
      <c r="Q62" s="26"/>
      <c r="R62" s="26"/>
      <c r="S62" s="26"/>
      <c r="T62" s="26"/>
      <c r="U62" s="35"/>
      <c r="V62" s="23">
        <f t="shared" si="4"/>
        <v>0</v>
      </c>
      <c r="W62" s="25"/>
      <c r="X62" s="36"/>
      <c r="Y62" s="21">
        <f t="shared" si="1"/>
        <v>0</v>
      </c>
      <c r="Z62" s="19">
        <f t="shared" si="2"/>
        <v>0</v>
      </c>
      <c r="AA62" s="48">
        <f t="shared" si="3"/>
        <v>19</v>
      </c>
      <c r="AB62" s="49" t="str">
        <f t="shared" si="5"/>
        <v xml:space="preserve"> </v>
      </c>
      <c r="AC62" s="49" t="str">
        <f t="shared" si="6"/>
        <v xml:space="preserve"> </v>
      </c>
    </row>
    <row r="63" spans="1:29" ht="16.2" thickBot="1" x14ac:dyDescent="0.35">
      <c r="A63" s="24"/>
      <c r="B63" s="24"/>
      <c r="C63" s="25"/>
      <c r="D63" s="26"/>
      <c r="E63" s="26"/>
      <c r="F63" s="26"/>
      <c r="G63" s="26"/>
      <c r="H63" s="26"/>
      <c r="I63" s="27"/>
      <c r="J63" s="16">
        <f t="shared" si="7"/>
        <v>0</v>
      </c>
      <c r="K63" s="34"/>
      <c r="L63" s="26"/>
      <c r="M63" s="26"/>
      <c r="N63" s="26"/>
      <c r="O63" s="26"/>
      <c r="P63" s="26"/>
      <c r="Q63" s="26"/>
      <c r="R63" s="26"/>
      <c r="S63" s="26"/>
      <c r="T63" s="26"/>
      <c r="U63" s="35"/>
      <c r="V63" s="23">
        <f t="shared" si="4"/>
        <v>0</v>
      </c>
      <c r="W63" s="25"/>
      <c r="X63" s="36"/>
      <c r="Y63" s="21">
        <f t="shared" si="1"/>
        <v>0</v>
      </c>
      <c r="Z63" s="19">
        <f t="shared" si="2"/>
        <v>0</v>
      </c>
      <c r="AA63" s="48">
        <f t="shared" si="3"/>
        <v>19</v>
      </c>
      <c r="AB63" s="49" t="str">
        <f t="shared" si="5"/>
        <v xml:space="preserve"> </v>
      </c>
      <c r="AC63" s="49" t="str">
        <f t="shared" si="6"/>
        <v xml:space="preserve"> </v>
      </c>
    </row>
    <row r="64" spans="1:29" ht="16.2" thickBot="1" x14ac:dyDescent="0.35">
      <c r="A64" s="24"/>
      <c r="B64" s="24"/>
      <c r="C64" s="25"/>
      <c r="D64" s="26"/>
      <c r="E64" s="26"/>
      <c r="F64" s="26"/>
      <c r="G64" s="26"/>
      <c r="H64" s="26"/>
      <c r="I64" s="27"/>
      <c r="J64" s="16">
        <f t="shared" si="7"/>
        <v>0</v>
      </c>
      <c r="K64" s="34"/>
      <c r="L64" s="26"/>
      <c r="M64" s="26"/>
      <c r="N64" s="26"/>
      <c r="O64" s="26"/>
      <c r="P64" s="26"/>
      <c r="Q64" s="26"/>
      <c r="R64" s="26"/>
      <c r="S64" s="26"/>
      <c r="T64" s="26"/>
      <c r="U64" s="35"/>
      <c r="V64" s="23">
        <f t="shared" si="4"/>
        <v>0</v>
      </c>
      <c r="W64" s="25"/>
      <c r="X64" s="36"/>
      <c r="Y64" s="21">
        <f t="shared" si="1"/>
        <v>0</v>
      </c>
      <c r="Z64" s="19">
        <f t="shared" si="2"/>
        <v>0</v>
      </c>
      <c r="AA64" s="48">
        <f t="shared" si="3"/>
        <v>19</v>
      </c>
      <c r="AB64" s="49" t="str">
        <f t="shared" si="5"/>
        <v xml:space="preserve"> </v>
      </c>
      <c r="AC64" s="49" t="str">
        <f t="shared" si="6"/>
        <v xml:space="preserve"> </v>
      </c>
    </row>
    <row r="65" spans="1:29" ht="16.2" thickBot="1" x14ac:dyDescent="0.35">
      <c r="A65" s="24"/>
      <c r="B65" s="24"/>
      <c r="C65" s="25"/>
      <c r="D65" s="26"/>
      <c r="E65" s="26"/>
      <c r="F65" s="26"/>
      <c r="G65" s="26"/>
      <c r="H65" s="26"/>
      <c r="I65" s="27"/>
      <c r="J65" s="16">
        <f t="shared" si="7"/>
        <v>0</v>
      </c>
      <c r="K65" s="34"/>
      <c r="L65" s="26"/>
      <c r="M65" s="26"/>
      <c r="N65" s="26"/>
      <c r="O65" s="26"/>
      <c r="P65" s="26"/>
      <c r="Q65" s="26"/>
      <c r="R65" s="26"/>
      <c r="S65" s="26"/>
      <c r="T65" s="26"/>
      <c r="U65" s="35"/>
      <c r="V65" s="23">
        <f t="shared" si="4"/>
        <v>0</v>
      </c>
      <c r="W65" s="25"/>
      <c r="X65" s="36"/>
      <c r="Y65" s="21">
        <f t="shared" si="1"/>
        <v>0</v>
      </c>
      <c r="Z65" s="19">
        <f t="shared" si="2"/>
        <v>0</v>
      </c>
      <c r="AA65" s="48">
        <f t="shared" si="3"/>
        <v>19</v>
      </c>
      <c r="AB65" s="49" t="str">
        <f t="shared" si="5"/>
        <v xml:space="preserve"> </v>
      </c>
      <c r="AC65" s="49" t="str">
        <f t="shared" si="6"/>
        <v xml:space="preserve"> </v>
      </c>
    </row>
    <row r="66" spans="1:29" ht="16.2" thickBot="1" x14ac:dyDescent="0.35">
      <c r="A66" s="24"/>
      <c r="B66" s="24"/>
      <c r="C66" s="25"/>
      <c r="D66" s="26"/>
      <c r="E66" s="26"/>
      <c r="F66" s="26"/>
      <c r="G66" s="26"/>
      <c r="H66" s="26"/>
      <c r="I66" s="27"/>
      <c r="J66" s="16">
        <f t="shared" si="7"/>
        <v>0</v>
      </c>
      <c r="K66" s="34"/>
      <c r="L66" s="26"/>
      <c r="M66" s="26"/>
      <c r="N66" s="26"/>
      <c r="O66" s="26"/>
      <c r="P66" s="26"/>
      <c r="Q66" s="26"/>
      <c r="R66" s="26"/>
      <c r="S66" s="26"/>
      <c r="T66" s="26"/>
      <c r="U66" s="35"/>
      <c r="V66" s="23">
        <f t="shared" si="4"/>
        <v>0</v>
      </c>
      <c r="W66" s="25"/>
      <c r="X66" s="36"/>
      <c r="Y66" s="21">
        <f t="shared" si="1"/>
        <v>0</v>
      </c>
      <c r="Z66" s="19">
        <f t="shared" si="2"/>
        <v>0</v>
      </c>
      <c r="AA66" s="48">
        <f t="shared" si="3"/>
        <v>19</v>
      </c>
      <c r="AB66" s="49" t="str">
        <f t="shared" si="5"/>
        <v xml:space="preserve"> </v>
      </c>
      <c r="AC66" s="49" t="str">
        <f t="shared" si="6"/>
        <v xml:space="preserve"> </v>
      </c>
    </row>
    <row r="67" spans="1:29" ht="16.2" thickBot="1" x14ac:dyDescent="0.35">
      <c r="A67" s="24"/>
      <c r="B67" s="24"/>
      <c r="C67" s="25"/>
      <c r="D67" s="26"/>
      <c r="E67" s="26"/>
      <c r="F67" s="26"/>
      <c r="G67" s="26"/>
      <c r="H67" s="26"/>
      <c r="I67" s="27"/>
      <c r="J67" s="16">
        <f t="shared" si="7"/>
        <v>0</v>
      </c>
      <c r="K67" s="34"/>
      <c r="L67" s="26"/>
      <c r="M67" s="26"/>
      <c r="N67" s="26"/>
      <c r="O67" s="26"/>
      <c r="P67" s="26"/>
      <c r="Q67" s="26"/>
      <c r="R67" s="26"/>
      <c r="S67" s="26"/>
      <c r="T67" s="26"/>
      <c r="U67" s="35"/>
      <c r="V67" s="23">
        <f t="shared" si="4"/>
        <v>0</v>
      </c>
      <c r="W67" s="25"/>
      <c r="X67" s="36"/>
      <c r="Y67" s="21">
        <f t="shared" si="1"/>
        <v>0</v>
      </c>
      <c r="Z67" s="19">
        <f t="shared" si="2"/>
        <v>0</v>
      </c>
      <c r="AA67" s="48">
        <f t="shared" si="3"/>
        <v>19</v>
      </c>
      <c r="AB67" s="49" t="str">
        <f t="shared" si="5"/>
        <v xml:space="preserve"> </v>
      </c>
      <c r="AC67" s="49" t="str">
        <f t="shared" si="6"/>
        <v xml:space="preserve"> </v>
      </c>
    </row>
    <row r="68" spans="1:29" ht="16.2" thickBot="1" x14ac:dyDescent="0.35">
      <c r="A68" s="24"/>
      <c r="B68" s="24"/>
      <c r="C68" s="25"/>
      <c r="D68" s="26"/>
      <c r="E68" s="26"/>
      <c r="F68" s="26"/>
      <c r="G68" s="26"/>
      <c r="H68" s="26"/>
      <c r="I68" s="27"/>
      <c r="J68" s="16">
        <f t="shared" si="7"/>
        <v>0</v>
      </c>
      <c r="K68" s="34"/>
      <c r="L68" s="26"/>
      <c r="M68" s="26"/>
      <c r="N68" s="26"/>
      <c r="O68" s="26"/>
      <c r="P68" s="26"/>
      <c r="Q68" s="26"/>
      <c r="R68" s="26"/>
      <c r="S68" s="26"/>
      <c r="T68" s="26"/>
      <c r="U68" s="35"/>
      <c r="V68" s="23">
        <f t="shared" si="4"/>
        <v>0</v>
      </c>
      <c r="W68" s="25"/>
      <c r="X68" s="36"/>
      <c r="Y68" s="21">
        <f t="shared" si="1"/>
        <v>0</v>
      </c>
      <c r="Z68" s="19">
        <f t="shared" si="2"/>
        <v>0</v>
      </c>
      <c r="AA68" s="48">
        <f t="shared" si="3"/>
        <v>19</v>
      </c>
      <c r="AB68" s="49" t="str">
        <f t="shared" si="5"/>
        <v xml:space="preserve"> </v>
      </c>
      <c r="AC68" s="49" t="str">
        <f t="shared" si="6"/>
        <v xml:space="preserve"> </v>
      </c>
    </row>
    <row r="69" spans="1:29" ht="16.2" thickBot="1" x14ac:dyDescent="0.35">
      <c r="A69" s="24"/>
      <c r="B69" s="24"/>
      <c r="C69" s="25"/>
      <c r="D69" s="26"/>
      <c r="E69" s="26"/>
      <c r="F69" s="26"/>
      <c r="G69" s="26"/>
      <c r="H69" s="26"/>
      <c r="I69" s="27"/>
      <c r="J69" s="16">
        <f t="shared" si="7"/>
        <v>0</v>
      </c>
      <c r="K69" s="34"/>
      <c r="L69" s="26"/>
      <c r="M69" s="26"/>
      <c r="N69" s="26"/>
      <c r="O69" s="26"/>
      <c r="P69" s="26"/>
      <c r="Q69" s="26"/>
      <c r="R69" s="26"/>
      <c r="S69" s="26"/>
      <c r="T69" s="26"/>
      <c r="U69" s="35"/>
      <c r="V69" s="23">
        <f t="shared" si="4"/>
        <v>0</v>
      </c>
      <c r="W69" s="25"/>
      <c r="X69" s="36"/>
      <c r="Y69" s="21">
        <f t="shared" si="1"/>
        <v>0</v>
      </c>
      <c r="Z69" s="19">
        <f t="shared" si="2"/>
        <v>0</v>
      </c>
      <c r="AA69" s="48">
        <f t="shared" si="3"/>
        <v>19</v>
      </c>
      <c r="AB69" s="49" t="str">
        <f t="shared" si="5"/>
        <v xml:space="preserve"> </v>
      </c>
      <c r="AC69" s="49" t="str">
        <f t="shared" si="6"/>
        <v xml:space="preserve"> </v>
      </c>
    </row>
    <row r="70" spans="1:29" ht="16.2" thickBot="1" x14ac:dyDescent="0.35">
      <c r="A70" s="24"/>
      <c r="B70" s="24"/>
      <c r="C70" s="25"/>
      <c r="D70" s="26"/>
      <c r="E70" s="26"/>
      <c r="F70" s="26"/>
      <c r="G70" s="26"/>
      <c r="H70" s="26"/>
      <c r="I70" s="27"/>
      <c r="J70" s="16">
        <f t="shared" si="7"/>
        <v>0</v>
      </c>
      <c r="K70" s="34"/>
      <c r="L70" s="26"/>
      <c r="M70" s="26"/>
      <c r="N70" s="26"/>
      <c r="O70" s="26"/>
      <c r="P70" s="26"/>
      <c r="Q70" s="26"/>
      <c r="R70" s="26"/>
      <c r="S70" s="26"/>
      <c r="T70" s="26"/>
      <c r="U70" s="35"/>
      <c r="V70" s="23">
        <f t="shared" si="4"/>
        <v>0</v>
      </c>
      <c r="W70" s="25"/>
      <c r="X70" s="36"/>
      <c r="Y70" s="21">
        <f t="shared" si="1"/>
        <v>0</v>
      </c>
      <c r="Z70" s="19">
        <f t="shared" si="2"/>
        <v>0</v>
      </c>
      <c r="AA70" s="48">
        <f t="shared" si="3"/>
        <v>19</v>
      </c>
      <c r="AB70" s="49" t="str">
        <f t="shared" si="5"/>
        <v xml:space="preserve"> </v>
      </c>
      <c r="AC70" s="49" t="str">
        <f t="shared" si="6"/>
        <v xml:space="preserve"> </v>
      </c>
    </row>
    <row r="71" spans="1:29" ht="16.2" thickBot="1" x14ac:dyDescent="0.35">
      <c r="A71" s="24"/>
      <c r="B71" s="24"/>
      <c r="C71" s="25"/>
      <c r="D71" s="26"/>
      <c r="E71" s="26"/>
      <c r="F71" s="26"/>
      <c r="G71" s="26"/>
      <c r="H71" s="26"/>
      <c r="I71" s="27"/>
      <c r="J71" s="16">
        <f t="shared" si="7"/>
        <v>0</v>
      </c>
      <c r="K71" s="34"/>
      <c r="L71" s="26"/>
      <c r="M71" s="26"/>
      <c r="N71" s="26"/>
      <c r="O71" s="26"/>
      <c r="P71" s="26"/>
      <c r="Q71" s="26"/>
      <c r="R71" s="26"/>
      <c r="S71" s="26"/>
      <c r="T71" s="26"/>
      <c r="U71" s="35"/>
      <c r="V71" s="23">
        <f t="shared" si="4"/>
        <v>0</v>
      </c>
      <c r="W71" s="25"/>
      <c r="X71" s="36"/>
      <c r="Y71" s="21">
        <f t="shared" si="1"/>
        <v>0</v>
      </c>
      <c r="Z71" s="19">
        <f t="shared" si="2"/>
        <v>0</v>
      </c>
      <c r="AA71" s="48">
        <f t="shared" si="3"/>
        <v>19</v>
      </c>
      <c r="AB71" s="49" t="str">
        <f t="shared" si="5"/>
        <v xml:space="preserve"> </v>
      </c>
      <c r="AC71" s="49" t="str">
        <f t="shared" si="6"/>
        <v xml:space="preserve"> </v>
      </c>
    </row>
    <row r="72" spans="1:29" ht="16.2" thickBot="1" x14ac:dyDescent="0.35">
      <c r="A72" s="24"/>
      <c r="B72" s="24"/>
      <c r="C72" s="25"/>
      <c r="D72" s="26"/>
      <c r="E72" s="26"/>
      <c r="F72" s="26"/>
      <c r="G72" s="26"/>
      <c r="H72" s="26"/>
      <c r="I72" s="27"/>
      <c r="J72" s="16">
        <f t="shared" si="7"/>
        <v>0</v>
      </c>
      <c r="K72" s="34"/>
      <c r="L72" s="26"/>
      <c r="M72" s="26"/>
      <c r="N72" s="26"/>
      <c r="O72" s="26"/>
      <c r="P72" s="26"/>
      <c r="Q72" s="26"/>
      <c r="R72" s="26"/>
      <c r="S72" s="26"/>
      <c r="T72" s="26"/>
      <c r="U72" s="35"/>
      <c r="V72" s="23">
        <f t="shared" si="4"/>
        <v>0</v>
      </c>
      <c r="W72" s="25"/>
      <c r="X72" s="36"/>
      <c r="Y72" s="21">
        <f t="shared" si="1"/>
        <v>0</v>
      </c>
      <c r="Z72" s="19">
        <f t="shared" si="2"/>
        <v>0</v>
      </c>
      <c r="AA72" s="48">
        <f t="shared" si="3"/>
        <v>19</v>
      </c>
      <c r="AB72" s="49" t="str">
        <f t="shared" si="5"/>
        <v xml:space="preserve"> </v>
      </c>
      <c r="AC72" s="49" t="str">
        <f t="shared" si="6"/>
        <v xml:space="preserve"> </v>
      </c>
    </row>
    <row r="73" spans="1:29" ht="16.2" thickBot="1" x14ac:dyDescent="0.35">
      <c r="A73" s="24"/>
      <c r="B73" s="24"/>
      <c r="C73" s="25"/>
      <c r="D73" s="26"/>
      <c r="E73" s="26"/>
      <c r="F73" s="26"/>
      <c r="G73" s="26"/>
      <c r="H73" s="26"/>
      <c r="I73" s="27"/>
      <c r="J73" s="16">
        <f t="shared" si="7"/>
        <v>0</v>
      </c>
      <c r="K73" s="34"/>
      <c r="L73" s="26"/>
      <c r="M73" s="26"/>
      <c r="N73" s="26"/>
      <c r="O73" s="26"/>
      <c r="P73" s="26"/>
      <c r="Q73" s="26"/>
      <c r="R73" s="26"/>
      <c r="S73" s="26"/>
      <c r="T73" s="26"/>
      <c r="U73" s="35"/>
      <c r="V73" s="23">
        <f t="shared" si="4"/>
        <v>0</v>
      </c>
      <c r="W73" s="25"/>
      <c r="X73" s="36"/>
      <c r="Y73" s="21">
        <f t="shared" si="1"/>
        <v>0</v>
      </c>
      <c r="Z73" s="19">
        <f t="shared" si="2"/>
        <v>0</v>
      </c>
      <c r="AA73" s="48">
        <f t="shared" si="3"/>
        <v>19</v>
      </c>
      <c r="AB73" s="49" t="str">
        <f t="shared" si="5"/>
        <v xml:space="preserve"> </v>
      </c>
      <c r="AC73" s="49" t="str">
        <f t="shared" si="6"/>
        <v xml:space="preserve"> </v>
      </c>
    </row>
    <row r="74" spans="1:29" ht="16.2" thickBot="1" x14ac:dyDescent="0.35">
      <c r="A74" s="24"/>
      <c r="B74" s="24"/>
      <c r="C74" s="25"/>
      <c r="D74" s="26"/>
      <c r="E74" s="26"/>
      <c r="F74" s="26"/>
      <c r="G74" s="26"/>
      <c r="H74" s="26"/>
      <c r="I74" s="27"/>
      <c r="J74" s="16">
        <f t="shared" si="7"/>
        <v>0</v>
      </c>
      <c r="K74" s="34"/>
      <c r="L74" s="26"/>
      <c r="M74" s="26"/>
      <c r="N74" s="26"/>
      <c r="O74" s="26"/>
      <c r="P74" s="26"/>
      <c r="Q74" s="26"/>
      <c r="R74" s="26"/>
      <c r="S74" s="26"/>
      <c r="T74" s="26"/>
      <c r="U74" s="35"/>
      <c r="V74" s="23">
        <f t="shared" si="4"/>
        <v>0</v>
      </c>
      <c r="W74" s="25"/>
      <c r="X74" s="36"/>
      <c r="Y74" s="21">
        <f t="shared" si="1"/>
        <v>0</v>
      </c>
      <c r="Z74" s="19">
        <f t="shared" si="2"/>
        <v>0</v>
      </c>
      <c r="AA74" s="48">
        <f t="shared" si="3"/>
        <v>19</v>
      </c>
      <c r="AB74" s="49" t="str">
        <f t="shared" si="5"/>
        <v xml:space="preserve"> </v>
      </c>
      <c r="AC74" s="49" t="str">
        <f t="shared" si="6"/>
        <v xml:space="preserve"> </v>
      </c>
    </row>
    <row r="75" spans="1:29" ht="16.2" thickBot="1" x14ac:dyDescent="0.35">
      <c r="A75" s="24"/>
      <c r="B75" s="24"/>
      <c r="C75" s="25"/>
      <c r="D75" s="26"/>
      <c r="E75" s="26"/>
      <c r="F75" s="26"/>
      <c r="G75" s="26"/>
      <c r="H75" s="26"/>
      <c r="I75" s="27"/>
      <c r="J75" s="16">
        <f t="shared" si="7"/>
        <v>0</v>
      </c>
      <c r="K75" s="34"/>
      <c r="L75" s="26"/>
      <c r="M75" s="26"/>
      <c r="N75" s="26"/>
      <c r="O75" s="26"/>
      <c r="P75" s="26"/>
      <c r="Q75" s="26"/>
      <c r="R75" s="26"/>
      <c r="S75" s="26"/>
      <c r="T75" s="26"/>
      <c r="U75" s="35"/>
      <c r="V75" s="23">
        <f t="shared" si="4"/>
        <v>0</v>
      </c>
      <c r="W75" s="25"/>
      <c r="X75" s="36"/>
      <c r="Y75" s="21">
        <f t="shared" si="1"/>
        <v>0</v>
      </c>
      <c r="Z75" s="19">
        <f t="shared" si="2"/>
        <v>0</v>
      </c>
      <c r="AA75" s="48">
        <f t="shared" si="3"/>
        <v>19</v>
      </c>
      <c r="AB75" s="49" t="str">
        <f t="shared" si="5"/>
        <v xml:space="preserve"> </v>
      </c>
      <c r="AC75" s="49" t="str">
        <f t="shared" si="6"/>
        <v xml:space="preserve"> </v>
      </c>
    </row>
    <row r="76" spans="1:29" ht="16.2" thickBot="1" x14ac:dyDescent="0.35">
      <c r="A76" s="24"/>
      <c r="B76" s="24"/>
      <c r="C76" s="25"/>
      <c r="D76" s="26"/>
      <c r="E76" s="26"/>
      <c r="F76" s="26"/>
      <c r="G76" s="26"/>
      <c r="H76" s="26"/>
      <c r="I76" s="27"/>
      <c r="J76" s="16">
        <f t="shared" si="7"/>
        <v>0</v>
      </c>
      <c r="K76" s="34"/>
      <c r="L76" s="26"/>
      <c r="M76" s="26"/>
      <c r="N76" s="26"/>
      <c r="O76" s="26"/>
      <c r="P76" s="26"/>
      <c r="Q76" s="26"/>
      <c r="R76" s="26"/>
      <c r="S76" s="26"/>
      <c r="T76" s="26"/>
      <c r="U76" s="35"/>
      <c r="V76" s="23">
        <f t="shared" si="4"/>
        <v>0</v>
      </c>
      <c r="W76" s="25"/>
      <c r="X76" s="36"/>
      <c r="Y76" s="21">
        <f t="shared" si="1"/>
        <v>0</v>
      </c>
      <c r="Z76" s="19">
        <f t="shared" si="2"/>
        <v>0</v>
      </c>
      <c r="AA76" s="48">
        <f t="shared" si="3"/>
        <v>19</v>
      </c>
      <c r="AB76" s="49" t="str">
        <f t="shared" si="5"/>
        <v xml:space="preserve"> </v>
      </c>
      <c r="AC76" s="49" t="str">
        <f t="shared" si="6"/>
        <v xml:space="preserve"> </v>
      </c>
    </row>
    <row r="77" spans="1:29" ht="16.2" thickBot="1" x14ac:dyDescent="0.35">
      <c r="A77" s="24"/>
      <c r="B77" s="24"/>
      <c r="C77" s="25"/>
      <c r="D77" s="26"/>
      <c r="E77" s="26"/>
      <c r="F77" s="26"/>
      <c r="G77" s="26"/>
      <c r="H77" s="26"/>
      <c r="I77" s="27"/>
      <c r="J77" s="16">
        <f t="shared" si="7"/>
        <v>0</v>
      </c>
      <c r="K77" s="34"/>
      <c r="L77" s="26"/>
      <c r="M77" s="26"/>
      <c r="N77" s="26"/>
      <c r="O77" s="26"/>
      <c r="P77" s="26"/>
      <c r="Q77" s="26"/>
      <c r="R77" s="26"/>
      <c r="S77" s="26"/>
      <c r="T77" s="26"/>
      <c r="U77" s="35"/>
      <c r="V77" s="23">
        <f t="shared" si="4"/>
        <v>0</v>
      </c>
      <c r="W77" s="25"/>
      <c r="X77" s="36"/>
      <c r="Y77" s="21">
        <f t="shared" si="1"/>
        <v>0</v>
      </c>
      <c r="Z77" s="19">
        <f t="shared" si="2"/>
        <v>0</v>
      </c>
      <c r="AA77" s="48">
        <f t="shared" si="3"/>
        <v>19</v>
      </c>
      <c r="AB77" s="49" t="str">
        <f t="shared" si="5"/>
        <v xml:space="preserve"> </v>
      </c>
      <c r="AC77" s="49" t="str">
        <f t="shared" si="6"/>
        <v xml:space="preserve"> </v>
      </c>
    </row>
    <row r="78" spans="1:29" ht="16.2" thickBot="1" x14ac:dyDescent="0.35">
      <c r="A78" s="24"/>
      <c r="B78" s="24"/>
      <c r="C78" s="25"/>
      <c r="D78" s="26"/>
      <c r="E78" s="26"/>
      <c r="F78" s="26"/>
      <c r="G78" s="26"/>
      <c r="H78" s="26"/>
      <c r="I78" s="27"/>
      <c r="J78" s="16">
        <f t="shared" si="7"/>
        <v>0</v>
      </c>
      <c r="K78" s="34"/>
      <c r="L78" s="26"/>
      <c r="M78" s="26"/>
      <c r="N78" s="26"/>
      <c r="O78" s="26"/>
      <c r="P78" s="26"/>
      <c r="Q78" s="26"/>
      <c r="R78" s="26"/>
      <c r="S78" s="26"/>
      <c r="T78" s="26"/>
      <c r="U78" s="35"/>
      <c r="V78" s="23">
        <f t="shared" si="4"/>
        <v>0</v>
      </c>
      <c r="W78" s="25"/>
      <c r="X78" s="36"/>
      <c r="Y78" s="21">
        <f t="shared" si="1"/>
        <v>0</v>
      </c>
      <c r="Z78" s="19">
        <f t="shared" si="2"/>
        <v>0</v>
      </c>
      <c r="AA78" s="48">
        <f t="shared" si="3"/>
        <v>19</v>
      </c>
      <c r="AB78" s="49" t="str">
        <f t="shared" si="5"/>
        <v xml:space="preserve"> </v>
      </c>
      <c r="AC78" s="49" t="str">
        <f t="shared" si="6"/>
        <v xml:space="preserve"> </v>
      </c>
    </row>
    <row r="79" spans="1:29" ht="16.2" thickBot="1" x14ac:dyDescent="0.35">
      <c r="A79" s="24"/>
      <c r="B79" s="24"/>
      <c r="C79" s="25"/>
      <c r="D79" s="26"/>
      <c r="E79" s="26"/>
      <c r="F79" s="26"/>
      <c r="G79" s="26"/>
      <c r="H79" s="26"/>
      <c r="I79" s="27"/>
      <c r="J79" s="16">
        <f t="shared" si="7"/>
        <v>0</v>
      </c>
      <c r="K79" s="34"/>
      <c r="L79" s="26"/>
      <c r="M79" s="26"/>
      <c r="N79" s="26"/>
      <c r="O79" s="26"/>
      <c r="P79" s="26"/>
      <c r="Q79" s="26"/>
      <c r="R79" s="26"/>
      <c r="S79" s="26"/>
      <c r="T79" s="26"/>
      <c r="U79" s="35"/>
      <c r="V79" s="23">
        <f t="shared" si="4"/>
        <v>0</v>
      </c>
      <c r="W79" s="25"/>
      <c r="X79" s="36"/>
      <c r="Y79" s="21">
        <f t="shared" si="1"/>
        <v>0</v>
      </c>
      <c r="Z79" s="19">
        <f t="shared" si="2"/>
        <v>0</v>
      </c>
      <c r="AA79" s="48">
        <f t="shared" si="3"/>
        <v>19</v>
      </c>
      <c r="AB79" s="49" t="str">
        <f t="shared" si="5"/>
        <v xml:space="preserve"> </v>
      </c>
      <c r="AC79" s="49" t="str">
        <f t="shared" si="6"/>
        <v xml:space="preserve"> </v>
      </c>
    </row>
    <row r="80" spans="1:29" ht="16.2" thickBot="1" x14ac:dyDescent="0.35">
      <c r="A80" s="24"/>
      <c r="B80" s="24"/>
      <c r="C80" s="25"/>
      <c r="D80" s="26"/>
      <c r="E80" s="26"/>
      <c r="F80" s="26"/>
      <c r="G80" s="26"/>
      <c r="H80" s="26"/>
      <c r="I80" s="27"/>
      <c r="J80" s="16">
        <f t="shared" ref="J80:J100" si="8">IF(SUM(C80:I80)=0,0,IF(SUM(C80:I80)&lt;15,"CHYBÍ",IF(SUM(C80:I80)&gt;15,"MOC",IF(SUM(C80:I80)=15,SUM(C80*10+D80*9+E80*8+F80*7+G80*6+H80*5)))))</f>
        <v>0</v>
      </c>
      <c r="K80" s="34"/>
      <c r="L80" s="26"/>
      <c r="M80" s="26"/>
      <c r="N80" s="26"/>
      <c r="O80" s="26"/>
      <c r="P80" s="26"/>
      <c r="Q80" s="26"/>
      <c r="R80" s="26"/>
      <c r="S80" s="26"/>
      <c r="T80" s="26"/>
      <c r="U80" s="35"/>
      <c r="V80" s="23">
        <f t="shared" si="4"/>
        <v>0</v>
      </c>
      <c r="W80" s="25"/>
      <c r="X80" s="36"/>
      <c r="Y80" s="21">
        <f t="shared" ref="Y80:Y100" si="9">SUM(W80-X80)</f>
        <v>0</v>
      </c>
      <c r="Z80" s="19">
        <f t="shared" ref="Z80:Z100" si="10">SUM(J80+V80+Y80)</f>
        <v>0</v>
      </c>
      <c r="AA80" s="48">
        <f t="shared" ref="AA80:AA100" si="11">RANK(Z80,$Z$16:$Z$100)</f>
        <v>19</v>
      </c>
      <c r="AB80" s="49" t="str">
        <f t="shared" si="5"/>
        <v xml:space="preserve"> </v>
      </c>
      <c r="AC80" s="49" t="str">
        <f t="shared" si="6"/>
        <v xml:space="preserve"> </v>
      </c>
    </row>
    <row r="81" spans="1:29" ht="16.2" thickBot="1" x14ac:dyDescent="0.35">
      <c r="A81" s="24"/>
      <c r="B81" s="24"/>
      <c r="C81" s="25"/>
      <c r="D81" s="26"/>
      <c r="E81" s="26"/>
      <c r="F81" s="26"/>
      <c r="G81" s="26"/>
      <c r="H81" s="26"/>
      <c r="I81" s="27"/>
      <c r="J81" s="16">
        <f t="shared" si="8"/>
        <v>0</v>
      </c>
      <c r="K81" s="34"/>
      <c r="L81" s="26"/>
      <c r="M81" s="26"/>
      <c r="N81" s="26"/>
      <c r="O81" s="26"/>
      <c r="P81" s="26"/>
      <c r="Q81" s="26"/>
      <c r="R81" s="26"/>
      <c r="S81" s="26"/>
      <c r="T81" s="26"/>
      <c r="U81" s="35"/>
      <c r="V81" s="23">
        <f t="shared" ref="V81:V100" si="12">IF(SUM(K81:U81)=0,0,IF(SUM(K81:U81)&lt;15,"CHYBÍ",IF(SUM(K81:U81)=15,SUM(K81*10+L81*9+M81*8+N81*7+O81*6+P81*5+Q81*4+R81*3+S81*2+T81*1,IF(SUM(K81:U81)&gt;15,"MOC")))))</f>
        <v>0</v>
      </c>
      <c r="W81" s="25"/>
      <c r="X81" s="36"/>
      <c r="Y81" s="21">
        <f t="shared" si="9"/>
        <v>0</v>
      </c>
      <c r="Z81" s="19">
        <f t="shared" si="10"/>
        <v>0</v>
      </c>
      <c r="AA81" s="48">
        <f t="shared" si="11"/>
        <v>19</v>
      </c>
      <c r="AB81" s="49" t="str">
        <f t="shared" ref="AB81:AB100" si="13">IF(AND(J81&gt;=146,J81&lt;=150),"M",IF(AND(J81&gt;=140,J81&lt;=145),"I.",IF(AND(J81&gt;=130,J81&lt;=139),"II.",IF(AND(J81&gt;=125,J81&lt;=133),"III."," "))))</f>
        <v xml:space="preserve"> </v>
      </c>
      <c r="AC81" s="49" t="str">
        <f t="shared" ref="AC81:AC100" si="14">IF(AND(V81&gt;=137,V81&lt;=150),"M",IF(AND(V81&gt;=131,V81&lt;=136),"I.",IF(AND(V81&gt;=125,V81&lt;=130),"II.",IF(AND(V81&gt;=116,V81&lt;=124),"III."," "))))</f>
        <v xml:space="preserve"> </v>
      </c>
    </row>
    <row r="82" spans="1:29" ht="16.2" thickBot="1" x14ac:dyDescent="0.35">
      <c r="A82" s="24"/>
      <c r="B82" s="24"/>
      <c r="C82" s="25"/>
      <c r="D82" s="26"/>
      <c r="E82" s="26"/>
      <c r="F82" s="26"/>
      <c r="G82" s="26"/>
      <c r="H82" s="26"/>
      <c r="I82" s="27"/>
      <c r="J82" s="16">
        <f t="shared" si="8"/>
        <v>0</v>
      </c>
      <c r="K82" s="34"/>
      <c r="L82" s="26"/>
      <c r="M82" s="26"/>
      <c r="N82" s="26"/>
      <c r="O82" s="26"/>
      <c r="P82" s="26"/>
      <c r="Q82" s="26"/>
      <c r="R82" s="26"/>
      <c r="S82" s="26"/>
      <c r="T82" s="26"/>
      <c r="U82" s="35"/>
      <c r="V82" s="23">
        <f t="shared" si="12"/>
        <v>0</v>
      </c>
      <c r="W82" s="25"/>
      <c r="X82" s="36"/>
      <c r="Y82" s="21">
        <f t="shared" si="9"/>
        <v>0</v>
      </c>
      <c r="Z82" s="19">
        <f t="shared" si="10"/>
        <v>0</v>
      </c>
      <c r="AA82" s="48">
        <f t="shared" si="11"/>
        <v>19</v>
      </c>
      <c r="AB82" s="49" t="str">
        <f t="shared" si="13"/>
        <v xml:space="preserve"> </v>
      </c>
      <c r="AC82" s="49" t="str">
        <f t="shared" si="14"/>
        <v xml:space="preserve"> </v>
      </c>
    </row>
    <row r="83" spans="1:29" ht="16.2" thickBot="1" x14ac:dyDescent="0.35">
      <c r="A83" s="24"/>
      <c r="B83" s="24"/>
      <c r="C83" s="25"/>
      <c r="D83" s="26"/>
      <c r="E83" s="26"/>
      <c r="F83" s="26"/>
      <c r="G83" s="26"/>
      <c r="H83" s="26"/>
      <c r="I83" s="27"/>
      <c r="J83" s="16">
        <f t="shared" si="8"/>
        <v>0</v>
      </c>
      <c r="K83" s="34"/>
      <c r="L83" s="26"/>
      <c r="M83" s="26"/>
      <c r="N83" s="26"/>
      <c r="O83" s="26"/>
      <c r="P83" s="26"/>
      <c r="Q83" s="26"/>
      <c r="R83" s="26"/>
      <c r="S83" s="26"/>
      <c r="T83" s="26"/>
      <c r="U83" s="35"/>
      <c r="V83" s="23">
        <f t="shared" si="12"/>
        <v>0</v>
      </c>
      <c r="W83" s="25"/>
      <c r="X83" s="36"/>
      <c r="Y83" s="21">
        <f t="shared" si="9"/>
        <v>0</v>
      </c>
      <c r="Z83" s="19">
        <f t="shared" si="10"/>
        <v>0</v>
      </c>
      <c r="AA83" s="48">
        <f t="shared" si="11"/>
        <v>19</v>
      </c>
      <c r="AB83" s="49" t="str">
        <f t="shared" si="13"/>
        <v xml:space="preserve"> </v>
      </c>
      <c r="AC83" s="49" t="str">
        <f t="shared" si="14"/>
        <v xml:space="preserve"> </v>
      </c>
    </row>
    <row r="84" spans="1:29" ht="16.2" thickBot="1" x14ac:dyDescent="0.35">
      <c r="A84" s="24"/>
      <c r="B84" s="24"/>
      <c r="C84" s="25"/>
      <c r="D84" s="26"/>
      <c r="E84" s="26"/>
      <c r="F84" s="26"/>
      <c r="G84" s="26"/>
      <c r="H84" s="26"/>
      <c r="I84" s="27"/>
      <c r="J84" s="16">
        <f t="shared" si="8"/>
        <v>0</v>
      </c>
      <c r="K84" s="34"/>
      <c r="L84" s="26"/>
      <c r="M84" s="26"/>
      <c r="N84" s="26"/>
      <c r="O84" s="26"/>
      <c r="P84" s="26"/>
      <c r="Q84" s="26"/>
      <c r="R84" s="26"/>
      <c r="S84" s="26"/>
      <c r="T84" s="26"/>
      <c r="U84" s="35"/>
      <c r="V84" s="23">
        <f t="shared" si="12"/>
        <v>0</v>
      </c>
      <c r="W84" s="25"/>
      <c r="X84" s="36"/>
      <c r="Y84" s="21">
        <f t="shared" si="9"/>
        <v>0</v>
      </c>
      <c r="Z84" s="19">
        <f t="shared" si="10"/>
        <v>0</v>
      </c>
      <c r="AA84" s="48">
        <f t="shared" si="11"/>
        <v>19</v>
      </c>
      <c r="AB84" s="49" t="str">
        <f t="shared" si="13"/>
        <v xml:space="preserve"> </v>
      </c>
      <c r="AC84" s="49" t="str">
        <f t="shared" si="14"/>
        <v xml:space="preserve"> </v>
      </c>
    </row>
    <row r="85" spans="1:29" ht="16.2" thickBot="1" x14ac:dyDescent="0.35">
      <c r="A85" s="24"/>
      <c r="B85" s="24"/>
      <c r="C85" s="25"/>
      <c r="D85" s="26"/>
      <c r="E85" s="26"/>
      <c r="F85" s="26"/>
      <c r="G85" s="26"/>
      <c r="H85" s="26"/>
      <c r="I85" s="27"/>
      <c r="J85" s="16">
        <f t="shared" si="8"/>
        <v>0</v>
      </c>
      <c r="K85" s="34"/>
      <c r="L85" s="26"/>
      <c r="M85" s="26"/>
      <c r="N85" s="26"/>
      <c r="O85" s="26"/>
      <c r="P85" s="26"/>
      <c r="Q85" s="26"/>
      <c r="R85" s="26"/>
      <c r="S85" s="26"/>
      <c r="T85" s="26"/>
      <c r="U85" s="35"/>
      <c r="V85" s="23">
        <f t="shared" si="12"/>
        <v>0</v>
      </c>
      <c r="W85" s="25"/>
      <c r="X85" s="36"/>
      <c r="Y85" s="21">
        <f t="shared" si="9"/>
        <v>0</v>
      </c>
      <c r="Z85" s="19">
        <f t="shared" si="10"/>
        <v>0</v>
      </c>
      <c r="AA85" s="48">
        <f t="shared" si="11"/>
        <v>19</v>
      </c>
      <c r="AB85" s="49" t="str">
        <f t="shared" si="13"/>
        <v xml:space="preserve"> </v>
      </c>
      <c r="AC85" s="49" t="str">
        <f t="shared" si="14"/>
        <v xml:space="preserve"> </v>
      </c>
    </row>
    <row r="86" spans="1:29" ht="16.2" thickBot="1" x14ac:dyDescent="0.35">
      <c r="A86" s="24"/>
      <c r="B86" s="24"/>
      <c r="C86" s="25"/>
      <c r="D86" s="26"/>
      <c r="E86" s="26"/>
      <c r="F86" s="26"/>
      <c r="G86" s="26"/>
      <c r="H86" s="26"/>
      <c r="I86" s="27"/>
      <c r="J86" s="16">
        <f t="shared" si="8"/>
        <v>0</v>
      </c>
      <c r="K86" s="34"/>
      <c r="L86" s="26"/>
      <c r="M86" s="26"/>
      <c r="N86" s="26"/>
      <c r="O86" s="26"/>
      <c r="P86" s="26"/>
      <c r="Q86" s="26"/>
      <c r="R86" s="26"/>
      <c r="S86" s="26"/>
      <c r="T86" s="26"/>
      <c r="U86" s="35"/>
      <c r="V86" s="23">
        <f t="shared" si="12"/>
        <v>0</v>
      </c>
      <c r="W86" s="25"/>
      <c r="X86" s="36"/>
      <c r="Y86" s="21">
        <f t="shared" si="9"/>
        <v>0</v>
      </c>
      <c r="Z86" s="19">
        <f t="shared" si="10"/>
        <v>0</v>
      </c>
      <c r="AA86" s="48">
        <f t="shared" si="11"/>
        <v>19</v>
      </c>
      <c r="AB86" s="49" t="str">
        <f t="shared" si="13"/>
        <v xml:space="preserve"> </v>
      </c>
      <c r="AC86" s="49" t="str">
        <f t="shared" si="14"/>
        <v xml:space="preserve"> </v>
      </c>
    </row>
    <row r="87" spans="1:29" ht="16.2" thickBot="1" x14ac:dyDescent="0.35">
      <c r="A87" s="24"/>
      <c r="B87" s="24"/>
      <c r="C87" s="25"/>
      <c r="D87" s="26"/>
      <c r="E87" s="26"/>
      <c r="F87" s="26"/>
      <c r="G87" s="26"/>
      <c r="H87" s="26"/>
      <c r="I87" s="27"/>
      <c r="J87" s="16">
        <f t="shared" si="8"/>
        <v>0</v>
      </c>
      <c r="K87" s="34"/>
      <c r="L87" s="26"/>
      <c r="M87" s="26"/>
      <c r="N87" s="26"/>
      <c r="O87" s="26"/>
      <c r="P87" s="26"/>
      <c r="Q87" s="26"/>
      <c r="R87" s="26"/>
      <c r="S87" s="26"/>
      <c r="T87" s="26"/>
      <c r="U87" s="35"/>
      <c r="V87" s="23">
        <f t="shared" si="12"/>
        <v>0</v>
      </c>
      <c r="W87" s="25"/>
      <c r="X87" s="36"/>
      <c r="Y87" s="21">
        <f t="shared" si="9"/>
        <v>0</v>
      </c>
      <c r="Z87" s="19">
        <f t="shared" si="10"/>
        <v>0</v>
      </c>
      <c r="AA87" s="48">
        <f t="shared" si="11"/>
        <v>19</v>
      </c>
      <c r="AB87" s="49" t="str">
        <f t="shared" si="13"/>
        <v xml:space="preserve"> </v>
      </c>
      <c r="AC87" s="49" t="str">
        <f t="shared" si="14"/>
        <v xml:space="preserve"> </v>
      </c>
    </row>
    <row r="88" spans="1:29" ht="16.2" thickBot="1" x14ac:dyDescent="0.35">
      <c r="A88" s="24"/>
      <c r="B88" s="24"/>
      <c r="C88" s="25"/>
      <c r="D88" s="26"/>
      <c r="E88" s="26"/>
      <c r="F88" s="26"/>
      <c r="G88" s="26"/>
      <c r="H88" s="26"/>
      <c r="I88" s="27"/>
      <c r="J88" s="16">
        <f t="shared" si="8"/>
        <v>0</v>
      </c>
      <c r="K88" s="34"/>
      <c r="L88" s="26"/>
      <c r="M88" s="26"/>
      <c r="N88" s="26"/>
      <c r="O88" s="26"/>
      <c r="P88" s="26"/>
      <c r="Q88" s="26"/>
      <c r="R88" s="26"/>
      <c r="S88" s="26"/>
      <c r="T88" s="26"/>
      <c r="U88" s="35"/>
      <c r="V88" s="23">
        <f t="shared" si="12"/>
        <v>0</v>
      </c>
      <c r="W88" s="25"/>
      <c r="X88" s="36"/>
      <c r="Y88" s="21">
        <f t="shared" si="9"/>
        <v>0</v>
      </c>
      <c r="Z88" s="19">
        <f t="shared" si="10"/>
        <v>0</v>
      </c>
      <c r="AA88" s="48">
        <f t="shared" si="11"/>
        <v>19</v>
      </c>
      <c r="AB88" s="49" t="str">
        <f t="shared" si="13"/>
        <v xml:space="preserve"> </v>
      </c>
      <c r="AC88" s="49" t="str">
        <f t="shared" si="14"/>
        <v xml:space="preserve"> </v>
      </c>
    </row>
    <row r="89" spans="1:29" ht="16.2" thickBot="1" x14ac:dyDescent="0.35">
      <c r="A89" s="24"/>
      <c r="B89" s="24"/>
      <c r="C89" s="25"/>
      <c r="D89" s="26"/>
      <c r="E89" s="26"/>
      <c r="F89" s="26"/>
      <c r="G89" s="26"/>
      <c r="H89" s="26"/>
      <c r="I89" s="27"/>
      <c r="J89" s="16">
        <f t="shared" si="8"/>
        <v>0</v>
      </c>
      <c r="K89" s="34"/>
      <c r="L89" s="26"/>
      <c r="M89" s="26"/>
      <c r="N89" s="26"/>
      <c r="O89" s="26"/>
      <c r="P89" s="26"/>
      <c r="Q89" s="26"/>
      <c r="R89" s="26"/>
      <c r="S89" s="26"/>
      <c r="T89" s="26"/>
      <c r="U89" s="35"/>
      <c r="V89" s="23">
        <f t="shared" si="12"/>
        <v>0</v>
      </c>
      <c r="W89" s="25"/>
      <c r="X89" s="36"/>
      <c r="Y89" s="21">
        <f t="shared" si="9"/>
        <v>0</v>
      </c>
      <c r="Z89" s="19">
        <f t="shared" si="10"/>
        <v>0</v>
      </c>
      <c r="AA89" s="48">
        <f t="shared" si="11"/>
        <v>19</v>
      </c>
      <c r="AB89" s="49" t="str">
        <f t="shared" si="13"/>
        <v xml:space="preserve"> </v>
      </c>
      <c r="AC89" s="49" t="str">
        <f t="shared" si="14"/>
        <v xml:space="preserve"> </v>
      </c>
    </row>
    <row r="90" spans="1:29" ht="16.2" thickBot="1" x14ac:dyDescent="0.35">
      <c r="A90" s="24"/>
      <c r="B90" s="24"/>
      <c r="C90" s="25"/>
      <c r="D90" s="26"/>
      <c r="E90" s="26"/>
      <c r="F90" s="26"/>
      <c r="G90" s="26"/>
      <c r="H90" s="26"/>
      <c r="I90" s="27"/>
      <c r="J90" s="16">
        <f t="shared" si="8"/>
        <v>0</v>
      </c>
      <c r="K90" s="34"/>
      <c r="L90" s="26"/>
      <c r="M90" s="26"/>
      <c r="N90" s="26"/>
      <c r="O90" s="26"/>
      <c r="P90" s="26"/>
      <c r="Q90" s="26"/>
      <c r="R90" s="26"/>
      <c r="S90" s="26"/>
      <c r="T90" s="26"/>
      <c r="U90" s="35"/>
      <c r="V90" s="23">
        <f t="shared" si="12"/>
        <v>0</v>
      </c>
      <c r="W90" s="25"/>
      <c r="X90" s="36"/>
      <c r="Y90" s="21">
        <f t="shared" si="9"/>
        <v>0</v>
      </c>
      <c r="Z90" s="19">
        <f t="shared" si="10"/>
        <v>0</v>
      </c>
      <c r="AA90" s="48">
        <f t="shared" si="11"/>
        <v>19</v>
      </c>
      <c r="AB90" s="49" t="str">
        <f t="shared" si="13"/>
        <v xml:space="preserve"> </v>
      </c>
      <c r="AC90" s="49" t="str">
        <f t="shared" si="14"/>
        <v xml:space="preserve"> </v>
      </c>
    </row>
    <row r="91" spans="1:29" ht="16.2" thickBot="1" x14ac:dyDescent="0.35">
      <c r="A91" s="24"/>
      <c r="B91" s="24"/>
      <c r="C91" s="25"/>
      <c r="D91" s="26"/>
      <c r="E91" s="26"/>
      <c r="F91" s="26"/>
      <c r="G91" s="26"/>
      <c r="H91" s="26"/>
      <c r="I91" s="27"/>
      <c r="J91" s="16">
        <f t="shared" si="8"/>
        <v>0</v>
      </c>
      <c r="K91" s="34"/>
      <c r="L91" s="26"/>
      <c r="M91" s="26"/>
      <c r="N91" s="26"/>
      <c r="O91" s="26"/>
      <c r="P91" s="26"/>
      <c r="Q91" s="26"/>
      <c r="R91" s="26"/>
      <c r="S91" s="26"/>
      <c r="T91" s="26"/>
      <c r="U91" s="35"/>
      <c r="V91" s="23">
        <f t="shared" si="12"/>
        <v>0</v>
      </c>
      <c r="W91" s="25"/>
      <c r="X91" s="36"/>
      <c r="Y91" s="21">
        <f t="shared" si="9"/>
        <v>0</v>
      </c>
      <c r="Z91" s="19">
        <f t="shared" si="10"/>
        <v>0</v>
      </c>
      <c r="AA91" s="48">
        <f t="shared" si="11"/>
        <v>19</v>
      </c>
      <c r="AB91" s="49" t="str">
        <f t="shared" si="13"/>
        <v xml:space="preserve"> </v>
      </c>
      <c r="AC91" s="49" t="str">
        <f t="shared" si="14"/>
        <v xml:space="preserve"> </v>
      </c>
    </row>
    <row r="92" spans="1:29" ht="16.2" thickBot="1" x14ac:dyDescent="0.35">
      <c r="A92" s="24"/>
      <c r="B92" s="24"/>
      <c r="C92" s="25"/>
      <c r="D92" s="26"/>
      <c r="E92" s="26"/>
      <c r="F92" s="26"/>
      <c r="G92" s="26"/>
      <c r="H92" s="26"/>
      <c r="I92" s="27"/>
      <c r="J92" s="16">
        <f t="shared" si="8"/>
        <v>0</v>
      </c>
      <c r="K92" s="34"/>
      <c r="L92" s="26"/>
      <c r="M92" s="26"/>
      <c r="N92" s="26"/>
      <c r="O92" s="26"/>
      <c r="P92" s="26"/>
      <c r="Q92" s="26"/>
      <c r="R92" s="26"/>
      <c r="S92" s="26"/>
      <c r="T92" s="26"/>
      <c r="U92" s="35"/>
      <c r="V92" s="23">
        <f t="shared" si="12"/>
        <v>0</v>
      </c>
      <c r="W92" s="25"/>
      <c r="X92" s="36"/>
      <c r="Y92" s="21">
        <f t="shared" si="9"/>
        <v>0</v>
      </c>
      <c r="Z92" s="19">
        <f t="shared" si="10"/>
        <v>0</v>
      </c>
      <c r="AA92" s="48">
        <f t="shared" si="11"/>
        <v>19</v>
      </c>
      <c r="AB92" s="49" t="str">
        <f t="shared" si="13"/>
        <v xml:space="preserve"> </v>
      </c>
      <c r="AC92" s="49" t="str">
        <f t="shared" si="14"/>
        <v xml:space="preserve"> </v>
      </c>
    </row>
    <row r="93" spans="1:29" ht="16.2" thickBot="1" x14ac:dyDescent="0.35">
      <c r="A93" s="24"/>
      <c r="B93" s="24"/>
      <c r="C93" s="25"/>
      <c r="D93" s="26"/>
      <c r="E93" s="26"/>
      <c r="F93" s="26"/>
      <c r="G93" s="26"/>
      <c r="H93" s="26"/>
      <c r="I93" s="27"/>
      <c r="J93" s="16">
        <f t="shared" si="8"/>
        <v>0</v>
      </c>
      <c r="K93" s="34"/>
      <c r="L93" s="26"/>
      <c r="M93" s="26"/>
      <c r="N93" s="26"/>
      <c r="O93" s="26"/>
      <c r="P93" s="26"/>
      <c r="Q93" s="26"/>
      <c r="R93" s="26"/>
      <c r="S93" s="26"/>
      <c r="T93" s="26"/>
      <c r="U93" s="35"/>
      <c r="V93" s="23">
        <f t="shared" si="12"/>
        <v>0</v>
      </c>
      <c r="W93" s="25"/>
      <c r="X93" s="36"/>
      <c r="Y93" s="21">
        <f t="shared" si="9"/>
        <v>0</v>
      </c>
      <c r="Z93" s="19">
        <f t="shared" si="10"/>
        <v>0</v>
      </c>
      <c r="AA93" s="48">
        <f t="shared" si="11"/>
        <v>19</v>
      </c>
      <c r="AB93" s="49" t="str">
        <f t="shared" si="13"/>
        <v xml:space="preserve"> </v>
      </c>
      <c r="AC93" s="49" t="str">
        <f t="shared" si="14"/>
        <v xml:space="preserve"> </v>
      </c>
    </row>
    <row r="94" spans="1:29" ht="16.2" thickBot="1" x14ac:dyDescent="0.35">
      <c r="A94" s="24"/>
      <c r="B94" s="24"/>
      <c r="C94" s="25"/>
      <c r="D94" s="26"/>
      <c r="E94" s="26"/>
      <c r="F94" s="26"/>
      <c r="G94" s="26"/>
      <c r="H94" s="26"/>
      <c r="I94" s="27"/>
      <c r="J94" s="16">
        <f t="shared" si="8"/>
        <v>0</v>
      </c>
      <c r="K94" s="34"/>
      <c r="L94" s="26"/>
      <c r="M94" s="26"/>
      <c r="N94" s="26"/>
      <c r="O94" s="26"/>
      <c r="P94" s="26"/>
      <c r="Q94" s="26"/>
      <c r="R94" s="26"/>
      <c r="S94" s="26"/>
      <c r="T94" s="26"/>
      <c r="U94" s="35"/>
      <c r="V94" s="23">
        <f t="shared" si="12"/>
        <v>0</v>
      </c>
      <c r="W94" s="25"/>
      <c r="X94" s="36"/>
      <c r="Y94" s="21">
        <f t="shared" si="9"/>
        <v>0</v>
      </c>
      <c r="Z94" s="19">
        <f t="shared" si="10"/>
        <v>0</v>
      </c>
      <c r="AA94" s="48">
        <f t="shared" si="11"/>
        <v>19</v>
      </c>
      <c r="AB94" s="49" t="str">
        <f t="shared" si="13"/>
        <v xml:space="preserve"> </v>
      </c>
      <c r="AC94" s="49" t="str">
        <f t="shared" si="14"/>
        <v xml:space="preserve"> </v>
      </c>
    </row>
    <row r="95" spans="1:29" ht="16.2" thickBot="1" x14ac:dyDescent="0.35">
      <c r="A95" s="24"/>
      <c r="B95" s="24"/>
      <c r="C95" s="25"/>
      <c r="D95" s="26"/>
      <c r="E95" s="26"/>
      <c r="F95" s="26"/>
      <c r="G95" s="26"/>
      <c r="H95" s="26"/>
      <c r="I95" s="27"/>
      <c r="J95" s="16">
        <f t="shared" si="8"/>
        <v>0</v>
      </c>
      <c r="K95" s="34"/>
      <c r="L95" s="26"/>
      <c r="M95" s="26"/>
      <c r="N95" s="26"/>
      <c r="O95" s="26"/>
      <c r="P95" s="26"/>
      <c r="Q95" s="26"/>
      <c r="R95" s="26"/>
      <c r="S95" s="26"/>
      <c r="T95" s="26"/>
      <c r="U95" s="35"/>
      <c r="V95" s="23">
        <f t="shared" si="12"/>
        <v>0</v>
      </c>
      <c r="W95" s="25"/>
      <c r="X95" s="36"/>
      <c r="Y95" s="21">
        <f t="shared" si="9"/>
        <v>0</v>
      </c>
      <c r="Z95" s="19">
        <f t="shared" si="10"/>
        <v>0</v>
      </c>
      <c r="AA95" s="48">
        <f t="shared" si="11"/>
        <v>19</v>
      </c>
      <c r="AB95" s="49" t="str">
        <f t="shared" si="13"/>
        <v xml:space="preserve"> </v>
      </c>
      <c r="AC95" s="49" t="str">
        <f t="shared" si="14"/>
        <v xml:space="preserve"> </v>
      </c>
    </row>
    <row r="96" spans="1:29" ht="16.2" thickBot="1" x14ac:dyDescent="0.35">
      <c r="A96" s="24"/>
      <c r="B96" s="24"/>
      <c r="C96" s="25"/>
      <c r="D96" s="26"/>
      <c r="E96" s="26"/>
      <c r="F96" s="26"/>
      <c r="G96" s="26"/>
      <c r="H96" s="26"/>
      <c r="I96" s="27"/>
      <c r="J96" s="16">
        <f t="shared" si="8"/>
        <v>0</v>
      </c>
      <c r="K96" s="34"/>
      <c r="L96" s="26"/>
      <c r="M96" s="26"/>
      <c r="N96" s="26"/>
      <c r="O96" s="26"/>
      <c r="P96" s="26"/>
      <c r="Q96" s="26"/>
      <c r="R96" s="26"/>
      <c r="S96" s="26"/>
      <c r="T96" s="26"/>
      <c r="U96" s="35"/>
      <c r="V96" s="23">
        <f t="shared" si="12"/>
        <v>0</v>
      </c>
      <c r="W96" s="25"/>
      <c r="X96" s="36"/>
      <c r="Y96" s="21">
        <f t="shared" si="9"/>
        <v>0</v>
      </c>
      <c r="Z96" s="19">
        <f t="shared" si="10"/>
        <v>0</v>
      </c>
      <c r="AA96" s="48">
        <f t="shared" si="11"/>
        <v>19</v>
      </c>
      <c r="AB96" s="49" t="str">
        <f t="shared" si="13"/>
        <v xml:space="preserve"> </v>
      </c>
      <c r="AC96" s="49" t="str">
        <f t="shared" si="14"/>
        <v xml:space="preserve"> </v>
      </c>
    </row>
    <row r="97" spans="1:29" ht="16.2" thickBot="1" x14ac:dyDescent="0.35">
      <c r="A97" s="24"/>
      <c r="B97" s="24"/>
      <c r="C97" s="25"/>
      <c r="D97" s="26"/>
      <c r="E97" s="26"/>
      <c r="F97" s="26"/>
      <c r="G97" s="26"/>
      <c r="H97" s="26"/>
      <c r="I97" s="27"/>
      <c r="J97" s="16">
        <f t="shared" si="8"/>
        <v>0</v>
      </c>
      <c r="K97" s="34"/>
      <c r="L97" s="26"/>
      <c r="M97" s="26"/>
      <c r="N97" s="26"/>
      <c r="O97" s="26"/>
      <c r="P97" s="26"/>
      <c r="Q97" s="26"/>
      <c r="R97" s="26"/>
      <c r="S97" s="26"/>
      <c r="T97" s="26"/>
      <c r="U97" s="35"/>
      <c r="V97" s="23">
        <f t="shared" si="12"/>
        <v>0</v>
      </c>
      <c r="W97" s="25"/>
      <c r="X97" s="36"/>
      <c r="Y97" s="21">
        <f t="shared" si="9"/>
        <v>0</v>
      </c>
      <c r="Z97" s="19">
        <f t="shared" si="10"/>
        <v>0</v>
      </c>
      <c r="AA97" s="48">
        <f t="shared" si="11"/>
        <v>19</v>
      </c>
      <c r="AB97" s="49" t="str">
        <f t="shared" si="13"/>
        <v xml:space="preserve"> </v>
      </c>
      <c r="AC97" s="49" t="str">
        <f t="shared" si="14"/>
        <v xml:space="preserve"> </v>
      </c>
    </row>
    <row r="98" spans="1:29" ht="16.2" thickBot="1" x14ac:dyDescent="0.35">
      <c r="A98" s="24"/>
      <c r="B98" s="24"/>
      <c r="C98" s="25"/>
      <c r="D98" s="26"/>
      <c r="E98" s="26"/>
      <c r="F98" s="26"/>
      <c r="G98" s="26"/>
      <c r="H98" s="26"/>
      <c r="I98" s="27"/>
      <c r="J98" s="16">
        <f t="shared" si="8"/>
        <v>0</v>
      </c>
      <c r="K98" s="34"/>
      <c r="L98" s="26"/>
      <c r="M98" s="26"/>
      <c r="N98" s="26"/>
      <c r="O98" s="26"/>
      <c r="P98" s="26"/>
      <c r="Q98" s="26"/>
      <c r="R98" s="26"/>
      <c r="S98" s="26"/>
      <c r="T98" s="26"/>
      <c r="U98" s="35"/>
      <c r="V98" s="23">
        <f t="shared" si="12"/>
        <v>0</v>
      </c>
      <c r="W98" s="25"/>
      <c r="X98" s="36"/>
      <c r="Y98" s="21">
        <f t="shared" si="9"/>
        <v>0</v>
      </c>
      <c r="Z98" s="19">
        <f t="shared" si="10"/>
        <v>0</v>
      </c>
      <c r="AA98" s="48">
        <f t="shared" si="11"/>
        <v>19</v>
      </c>
      <c r="AB98" s="49" t="str">
        <f t="shared" si="13"/>
        <v xml:space="preserve"> </v>
      </c>
      <c r="AC98" s="49" t="str">
        <f t="shared" si="14"/>
        <v xml:space="preserve"> </v>
      </c>
    </row>
    <row r="99" spans="1:29" ht="16.2" thickBot="1" x14ac:dyDescent="0.35">
      <c r="A99" s="24"/>
      <c r="B99" s="24"/>
      <c r="C99" s="25"/>
      <c r="D99" s="26"/>
      <c r="E99" s="26"/>
      <c r="F99" s="26"/>
      <c r="G99" s="26"/>
      <c r="H99" s="26"/>
      <c r="I99" s="27"/>
      <c r="J99" s="16">
        <f t="shared" si="8"/>
        <v>0</v>
      </c>
      <c r="K99" s="34"/>
      <c r="L99" s="26"/>
      <c r="M99" s="26"/>
      <c r="N99" s="26"/>
      <c r="O99" s="26"/>
      <c r="P99" s="26"/>
      <c r="Q99" s="26"/>
      <c r="R99" s="26"/>
      <c r="S99" s="26"/>
      <c r="T99" s="26"/>
      <c r="U99" s="35"/>
      <c r="V99" s="23">
        <f t="shared" si="12"/>
        <v>0</v>
      </c>
      <c r="W99" s="25"/>
      <c r="X99" s="36"/>
      <c r="Y99" s="21">
        <f t="shared" si="9"/>
        <v>0</v>
      </c>
      <c r="Z99" s="19">
        <f t="shared" si="10"/>
        <v>0</v>
      </c>
      <c r="AA99" s="48">
        <f t="shared" si="11"/>
        <v>19</v>
      </c>
      <c r="AB99" s="49" t="str">
        <f t="shared" si="13"/>
        <v xml:space="preserve"> </v>
      </c>
      <c r="AC99" s="49" t="str">
        <f t="shared" si="14"/>
        <v xml:space="preserve"> </v>
      </c>
    </row>
    <row r="100" spans="1:29" ht="15.6" x14ac:dyDescent="0.3">
      <c r="A100" s="24"/>
      <c r="B100" s="24"/>
      <c r="C100" s="25"/>
      <c r="D100" s="26"/>
      <c r="E100" s="26"/>
      <c r="F100" s="26"/>
      <c r="G100" s="26"/>
      <c r="H100" s="26"/>
      <c r="I100" s="27"/>
      <c r="J100" s="16">
        <f t="shared" si="8"/>
        <v>0</v>
      </c>
      <c r="K100" s="34"/>
      <c r="L100" s="26"/>
      <c r="M100" s="26"/>
      <c r="N100" s="26"/>
      <c r="O100" s="26"/>
      <c r="P100" s="26"/>
      <c r="Q100" s="26"/>
      <c r="R100" s="26"/>
      <c r="S100" s="26"/>
      <c r="T100" s="26"/>
      <c r="U100" s="35"/>
      <c r="V100" s="23">
        <f t="shared" si="12"/>
        <v>0</v>
      </c>
      <c r="W100" s="25"/>
      <c r="X100" s="36"/>
      <c r="Y100" s="21">
        <f t="shared" si="9"/>
        <v>0</v>
      </c>
      <c r="Z100" s="19">
        <f t="shared" si="10"/>
        <v>0</v>
      </c>
      <c r="AA100" s="48">
        <f t="shared" si="11"/>
        <v>19</v>
      </c>
      <c r="AB100" s="49" t="str">
        <f t="shared" si="13"/>
        <v xml:space="preserve"> </v>
      </c>
      <c r="AC100" s="49" t="str">
        <f t="shared" si="14"/>
        <v xml:space="preserve"> </v>
      </c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6"/>
    </row>
    <row r="102" spans="1:29" x14ac:dyDescent="0.25">
      <c r="A102" s="263" t="s">
        <v>20</v>
      </c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6" t="s">
        <v>21</v>
      </c>
      <c r="Z102" s="266"/>
      <c r="AA102" s="266"/>
      <c r="AB102" s="266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6"/>
    </row>
    <row r="104" spans="1:29" x14ac:dyDescent="0.25">
      <c r="A104" t="s">
        <v>27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6"/>
    </row>
    <row r="105" spans="1:29" x14ac:dyDescent="0.25">
      <c r="A105" t="s">
        <v>28</v>
      </c>
      <c r="B105" s="3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6"/>
    </row>
    <row r="106" spans="1:29" x14ac:dyDescent="0.25">
      <c r="A106" t="s">
        <v>29</v>
      </c>
      <c r="B106" t="s">
        <v>219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6"/>
    </row>
    <row r="107" spans="1:29" x14ac:dyDescent="0.25">
      <c r="A107" t="s">
        <v>30</v>
      </c>
      <c r="B107" t="s">
        <v>220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6"/>
    </row>
    <row r="108" spans="1:29" x14ac:dyDescent="0.25">
      <c r="A108" t="s">
        <v>31</v>
      </c>
      <c r="B108" t="s">
        <v>221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6"/>
    </row>
    <row r="109" spans="1:29" x14ac:dyDescent="0.25">
      <c r="A109" t="s">
        <v>32</v>
      </c>
      <c r="B109" t="s">
        <v>222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6"/>
    </row>
    <row r="110" spans="1:29" x14ac:dyDescent="0.25">
      <c r="A110" t="s">
        <v>34</v>
      </c>
      <c r="B110" t="s">
        <v>223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6"/>
    </row>
    <row r="111" spans="1:29" x14ac:dyDescent="0.25">
      <c r="A111" t="s">
        <v>35</v>
      </c>
      <c r="B111" t="s">
        <v>219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6"/>
    </row>
    <row r="112" spans="1:29" x14ac:dyDescent="0.25">
      <c r="A112" t="s">
        <v>33</v>
      </c>
      <c r="B112" t="s">
        <v>224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6"/>
    </row>
  </sheetData>
  <mergeCells count="20">
    <mergeCell ref="A102:X102"/>
    <mergeCell ref="Y102:AB102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0B8A-8E6D-45E6-8755-D87D19449DDE}">
  <dimension ref="A1:AC46"/>
  <sheetViews>
    <sheetView topLeftCell="A16" workbookViewId="0">
      <selection activeCell="B13" sqref="B13:AC13"/>
    </sheetView>
  </sheetViews>
  <sheetFormatPr defaultRowHeight="13.2" x14ac:dyDescent="0.25"/>
  <cols>
    <col min="1" max="1" width="15.77734375" customWidth="1"/>
    <col min="2" max="2" width="13.777343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225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226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227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78"/>
    </row>
    <row r="7" spans="1:29" ht="13.8" thickBot="1" x14ac:dyDescent="0.3">
      <c r="A7" s="42" t="s">
        <v>5</v>
      </c>
      <c r="B7" s="260" t="s">
        <v>228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78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>
        <v>0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>
        <v>0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0" t="s">
        <v>229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78"/>
    </row>
    <row r="13" spans="1:29" ht="13.8" thickBot="1" x14ac:dyDescent="0.3">
      <c r="A13" s="42" t="s">
        <v>7</v>
      </c>
      <c r="B13" s="303" t="s">
        <v>230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16.2" thickBot="1" x14ac:dyDescent="0.35">
      <c r="A14" s="298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47" t="s">
        <v>41</v>
      </c>
    </row>
    <row r="15" spans="1:29" ht="13.8" thickBot="1" x14ac:dyDescent="0.3">
      <c r="A15" s="265"/>
      <c r="B15" s="2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41" t="s">
        <v>37</v>
      </c>
    </row>
    <row r="16" spans="1:29" ht="16.2" thickBot="1" x14ac:dyDescent="0.35">
      <c r="A16" s="152" t="s">
        <v>231</v>
      </c>
      <c r="B16" s="152" t="s">
        <v>232</v>
      </c>
      <c r="C16" s="113">
        <v>4</v>
      </c>
      <c r="D16" s="114">
        <v>6</v>
      </c>
      <c r="E16" s="114">
        <v>5</v>
      </c>
      <c r="F16" s="114"/>
      <c r="G16" s="114"/>
      <c r="H16" s="114"/>
      <c r="I16" s="115"/>
      <c r="J16" s="16">
        <f t="shared" ref="J16:J33" si="0">IF(SUM(C16:I16)=0,0,IF(SUM(C16:I16)&lt;15,"CHYBÍ",IF(SUM(C16:I16)&gt;15,"MOC",IF(SUM(C16:I16)=15,SUM(C16*10+D16*9+E16*8+F16*7+G16*6+H16*5)))))</f>
        <v>134</v>
      </c>
      <c r="K16" s="117"/>
      <c r="L16" s="118">
        <v>4</v>
      </c>
      <c r="M16" s="118">
        <v>4</v>
      </c>
      <c r="N16" s="118">
        <v>2</v>
      </c>
      <c r="O16" s="118">
        <v>3</v>
      </c>
      <c r="P16" s="118"/>
      <c r="Q16" s="118"/>
      <c r="R16" s="118">
        <v>2</v>
      </c>
      <c r="S16" s="118"/>
      <c r="T16" s="118"/>
      <c r="U16" s="119"/>
      <c r="V16" s="23">
        <f>IF(SUM(K16:U16)=0,0,IF(SUM(K16:U16)&lt;15,"CHYBÍ",IF(SUM(K16:U16)=15,SUM(K16*10+L16*9+M16*8+N16*7+O16*6+P16*5+Q16*4+R16*3+S16*2+T16*1,IF(SUM(K16:U16)&gt;15,"MOC")))))</f>
        <v>106</v>
      </c>
      <c r="W16" s="120">
        <v>26</v>
      </c>
      <c r="X16" s="121">
        <v>16.510000000000002</v>
      </c>
      <c r="Y16" s="20">
        <f t="shared" ref="Y16:Y32" si="1">SUM(W16-X16)</f>
        <v>9.4899999999999984</v>
      </c>
      <c r="Z16" s="14">
        <f t="shared" ref="Z16:Z34" si="2">SUM(J16+V16+Y16)</f>
        <v>249.49</v>
      </c>
      <c r="AA16" s="48">
        <f t="shared" ref="AA16:AA34" si="3">RANK(Z16,$Z$16:$Z$34)</f>
        <v>15</v>
      </c>
      <c r="AB16" s="49" t="str">
        <f>IF(AND(J16&gt;=146,J16&lt;=150),"M",IF(AND(J16&gt;=140,J16&lt;=145),"I.",IF(AND(J16&gt;=130,J16&lt;=139),"II.",IF(AND(J16&gt;=125,J16&lt;=133),"III."," "))))</f>
        <v>II.</v>
      </c>
      <c r="AC16" s="49" t="str">
        <f>IF(AND(V16&gt;=137,V16&lt;=150),"M",IF(AND(V16&gt;=131,V16&lt;=136),"I.",IF(AND(V16&gt;=125,V16&lt;=130),"II.",IF(AND(V16&gt;=116,V16&lt;=124),"III."," "))))</f>
        <v xml:space="preserve"> </v>
      </c>
    </row>
    <row r="17" spans="1:29" ht="16.2" thickBot="1" x14ac:dyDescent="0.35">
      <c r="A17" s="15" t="s">
        <v>233</v>
      </c>
      <c r="B17" s="15" t="s">
        <v>234</v>
      </c>
      <c r="C17" s="25">
        <v>7</v>
      </c>
      <c r="D17" s="26">
        <v>7</v>
      </c>
      <c r="E17" s="26">
        <v>1</v>
      </c>
      <c r="F17" s="26"/>
      <c r="G17" s="26"/>
      <c r="H17" s="26"/>
      <c r="I17" s="27"/>
      <c r="J17" s="16">
        <f t="shared" si="0"/>
        <v>141</v>
      </c>
      <c r="K17" s="31">
        <v>4</v>
      </c>
      <c r="L17" s="26">
        <v>9</v>
      </c>
      <c r="M17" s="26"/>
      <c r="N17" s="26"/>
      <c r="O17" s="26"/>
      <c r="P17" s="26"/>
      <c r="Q17" s="26">
        <v>1</v>
      </c>
      <c r="R17" s="26"/>
      <c r="S17" s="26">
        <v>1</v>
      </c>
      <c r="T17" s="26"/>
      <c r="U17" s="32"/>
      <c r="V17" s="23">
        <f t="shared" ref="V17:V33" si="4">IF(SUM(K17:U17)=0,0,IF(SUM(K17:U17)&lt;15,"CHYBÍ",IF(SUM(K17:U17)=15,SUM(K17*10+L17*9+M17*8+N17*7+O17*6+P17*5+Q17*4+R17*3+S17*2+T17*1,IF(SUM(K17:U17)&gt;15,"MOC")))))</f>
        <v>127</v>
      </c>
      <c r="W17" s="25">
        <v>55</v>
      </c>
      <c r="X17" s="36">
        <v>18.37</v>
      </c>
      <c r="Y17" s="21">
        <f t="shared" si="1"/>
        <v>36.629999999999995</v>
      </c>
      <c r="Z17" s="19">
        <f t="shared" si="2"/>
        <v>304.63</v>
      </c>
      <c r="AA17" s="48">
        <f t="shared" si="3"/>
        <v>10</v>
      </c>
      <c r="AB17" s="49" t="str">
        <f t="shared" ref="AB17:AB34" si="5">IF(AND(J17&gt;=146,J17&lt;=150),"M",IF(AND(J17&gt;=140,J17&lt;=145),"I.",IF(AND(J17&gt;=130,J17&lt;=139),"II.",IF(AND(J17&gt;=125,J17&lt;=133),"III."," "))))</f>
        <v>I.</v>
      </c>
      <c r="AC17" s="49" t="str">
        <f t="shared" ref="AC17:AC34" si="6">IF(AND(V17&gt;=137,V17&lt;=150),"M",IF(AND(V17&gt;=131,V17&lt;=136),"I.",IF(AND(V17&gt;=125,V17&lt;=130),"II.",IF(AND(V17&gt;=116,V17&lt;=124),"III."," "))))</f>
        <v>II.</v>
      </c>
    </row>
    <row r="18" spans="1:29" ht="16.2" thickBot="1" x14ac:dyDescent="0.35">
      <c r="A18" s="15" t="s">
        <v>235</v>
      </c>
      <c r="B18" s="15" t="s">
        <v>236</v>
      </c>
      <c r="C18" s="25">
        <v>13</v>
      </c>
      <c r="D18" s="26">
        <v>2</v>
      </c>
      <c r="E18" s="26"/>
      <c r="F18" s="26"/>
      <c r="G18" s="26"/>
      <c r="H18" s="26"/>
      <c r="I18" s="27"/>
      <c r="J18" s="16">
        <f t="shared" si="0"/>
        <v>148</v>
      </c>
      <c r="K18" s="31">
        <v>4</v>
      </c>
      <c r="L18" s="26">
        <v>8</v>
      </c>
      <c r="M18" s="26">
        <v>2</v>
      </c>
      <c r="N18" s="26">
        <v>1</v>
      </c>
      <c r="O18" s="26"/>
      <c r="P18" s="26"/>
      <c r="Q18" s="26"/>
      <c r="R18" s="26"/>
      <c r="S18" s="26"/>
      <c r="T18" s="26"/>
      <c r="U18" s="32"/>
      <c r="V18" s="23">
        <f t="shared" si="4"/>
        <v>135</v>
      </c>
      <c r="W18" s="25">
        <v>70</v>
      </c>
      <c r="X18" s="131">
        <v>15.53</v>
      </c>
      <c r="Y18" s="21">
        <f t="shared" si="1"/>
        <v>54.47</v>
      </c>
      <c r="Z18" s="19">
        <f t="shared" si="2"/>
        <v>337.47</v>
      </c>
      <c r="AA18" s="48">
        <f t="shared" si="3"/>
        <v>3</v>
      </c>
      <c r="AB18" s="49" t="str">
        <f t="shared" si="5"/>
        <v>M</v>
      </c>
      <c r="AC18" s="49" t="str">
        <f t="shared" si="6"/>
        <v>I.</v>
      </c>
    </row>
    <row r="19" spans="1:29" ht="16.2" thickBot="1" x14ac:dyDescent="0.35">
      <c r="A19" s="156" t="s">
        <v>237</v>
      </c>
      <c r="B19" s="156" t="s">
        <v>232</v>
      </c>
      <c r="C19" s="25">
        <v>11</v>
      </c>
      <c r="D19" s="26">
        <v>4</v>
      </c>
      <c r="E19" s="26"/>
      <c r="F19" s="26"/>
      <c r="G19" s="26"/>
      <c r="H19" s="26"/>
      <c r="I19" s="27"/>
      <c r="J19" s="16">
        <f t="shared" si="0"/>
        <v>146</v>
      </c>
      <c r="K19" s="31">
        <v>11</v>
      </c>
      <c r="L19" s="26">
        <v>1</v>
      </c>
      <c r="M19" s="26">
        <v>1</v>
      </c>
      <c r="N19" s="26">
        <v>2</v>
      </c>
      <c r="O19" s="26"/>
      <c r="P19" s="26"/>
      <c r="Q19" s="26"/>
      <c r="R19" s="26"/>
      <c r="S19" s="26"/>
      <c r="T19" s="26"/>
      <c r="U19" s="32"/>
      <c r="V19" s="23">
        <f t="shared" si="4"/>
        <v>141</v>
      </c>
      <c r="W19" s="25">
        <v>80</v>
      </c>
      <c r="X19" s="36">
        <v>18.13</v>
      </c>
      <c r="Y19" s="21">
        <f t="shared" si="1"/>
        <v>61.870000000000005</v>
      </c>
      <c r="Z19" s="19">
        <f t="shared" si="2"/>
        <v>348.87</v>
      </c>
      <c r="AA19" s="48">
        <f t="shared" si="3"/>
        <v>2</v>
      </c>
      <c r="AB19" s="49" t="str">
        <f t="shared" si="5"/>
        <v>M</v>
      </c>
      <c r="AC19" s="49" t="str">
        <f t="shared" si="6"/>
        <v>M</v>
      </c>
    </row>
    <row r="20" spans="1:29" ht="16.2" thickBot="1" x14ac:dyDescent="0.35">
      <c r="A20" s="15" t="s">
        <v>238</v>
      </c>
      <c r="B20" s="15" t="s">
        <v>232</v>
      </c>
      <c r="C20" s="25">
        <v>8</v>
      </c>
      <c r="D20" s="26">
        <v>6</v>
      </c>
      <c r="E20" s="26">
        <v>1</v>
      </c>
      <c r="F20" s="26"/>
      <c r="G20" s="26"/>
      <c r="H20" s="26"/>
      <c r="I20" s="27"/>
      <c r="J20" s="16">
        <f t="shared" si="0"/>
        <v>142</v>
      </c>
      <c r="K20" s="31">
        <v>4</v>
      </c>
      <c r="L20" s="26">
        <v>4</v>
      </c>
      <c r="M20" s="26">
        <v>6</v>
      </c>
      <c r="N20" s="26">
        <v>1</v>
      </c>
      <c r="O20" s="26"/>
      <c r="P20" s="26"/>
      <c r="Q20" s="26"/>
      <c r="R20" s="26"/>
      <c r="S20" s="26"/>
      <c r="T20" s="26"/>
      <c r="U20" s="32"/>
      <c r="V20" s="23">
        <f t="shared" si="4"/>
        <v>131</v>
      </c>
      <c r="W20" s="25">
        <v>16</v>
      </c>
      <c r="X20" s="36">
        <v>27.07</v>
      </c>
      <c r="Y20" s="21">
        <v>0</v>
      </c>
      <c r="Z20" s="130">
        <f t="shared" si="2"/>
        <v>273</v>
      </c>
      <c r="AA20" s="48">
        <f t="shared" si="3"/>
        <v>13</v>
      </c>
      <c r="AB20" s="49" t="str">
        <f t="shared" si="5"/>
        <v>I.</v>
      </c>
      <c r="AC20" s="49" t="str">
        <f t="shared" si="6"/>
        <v>I.</v>
      </c>
    </row>
    <row r="21" spans="1:29" ht="16.2" thickBot="1" x14ac:dyDescent="0.35">
      <c r="A21" s="15" t="s">
        <v>239</v>
      </c>
      <c r="B21" s="15" t="s">
        <v>232</v>
      </c>
      <c r="C21" s="25">
        <v>9</v>
      </c>
      <c r="D21" s="26">
        <v>4</v>
      </c>
      <c r="E21" s="26"/>
      <c r="F21" s="26">
        <v>1</v>
      </c>
      <c r="G21" s="26"/>
      <c r="H21" s="26"/>
      <c r="I21" s="27">
        <v>1</v>
      </c>
      <c r="J21" s="16">
        <f t="shared" si="0"/>
        <v>133</v>
      </c>
      <c r="K21" s="31">
        <v>1</v>
      </c>
      <c r="L21" s="26">
        <v>6</v>
      </c>
      <c r="M21" s="26">
        <v>1</v>
      </c>
      <c r="N21" s="26">
        <v>2</v>
      </c>
      <c r="O21" s="26"/>
      <c r="P21" s="26"/>
      <c r="Q21" s="26"/>
      <c r="R21" s="26"/>
      <c r="S21" s="26"/>
      <c r="T21" s="26"/>
      <c r="U21" s="32">
        <v>5</v>
      </c>
      <c r="V21" s="23">
        <f t="shared" si="4"/>
        <v>86</v>
      </c>
      <c r="W21" s="25">
        <v>49</v>
      </c>
      <c r="X21" s="36">
        <v>24.69</v>
      </c>
      <c r="Y21" s="21">
        <f t="shared" si="1"/>
        <v>24.31</v>
      </c>
      <c r="Z21" s="19">
        <f t="shared" si="2"/>
        <v>243.31</v>
      </c>
      <c r="AA21" s="48">
        <f t="shared" si="3"/>
        <v>16</v>
      </c>
      <c r="AB21" s="49" t="str">
        <f t="shared" si="5"/>
        <v>II.</v>
      </c>
      <c r="AC21" s="49" t="str">
        <f t="shared" si="6"/>
        <v xml:space="preserve"> </v>
      </c>
    </row>
    <row r="22" spans="1:29" ht="16.2" thickBot="1" x14ac:dyDescent="0.35">
      <c r="A22" s="15" t="s">
        <v>240</v>
      </c>
      <c r="B22" s="15" t="s">
        <v>232</v>
      </c>
      <c r="C22" s="25">
        <v>10</v>
      </c>
      <c r="D22" s="26">
        <v>4</v>
      </c>
      <c r="E22" s="26">
        <v>1</v>
      </c>
      <c r="F22" s="26"/>
      <c r="G22" s="26"/>
      <c r="H22" s="26"/>
      <c r="I22" s="27"/>
      <c r="J22" s="16">
        <f t="shared" si="0"/>
        <v>144</v>
      </c>
      <c r="K22" s="31">
        <v>3</v>
      </c>
      <c r="L22" s="26">
        <v>10</v>
      </c>
      <c r="M22" s="26">
        <v>2</v>
      </c>
      <c r="N22" s="26"/>
      <c r="O22" s="26"/>
      <c r="P22" s="26"/>
      <c r="Q22" s="26"/>
      <c r="R22" s="26"/>
      <c r="S22" s="26"/>
      <c r="T22" s="26"/>
      <c r="U22" s="32"/>
      <c r="V22" s="23">
        <f t="shared" si="4"/>
        <v>136</v>
      </c>
      <c r="W22" s="25">
        <v>87</v>
      </c>
      <c r="X22" s="36">
        <v>17.27</v>
      </c>
      <c r="Y22" s="21">
        <f t="shared" si="1"/>
        <v>69.73</v>
      </c>
      <c r="Z22" s="19">
        <f t="shared" si="2"/>
        <v>349.73</v>
      </c>
      <c r="AA22" s="48">
        <f t="shared" si="3"/>
        <v>1</v>
      </c>
      <c r="AB22" s="49" t="str">
        <f t="shared" si="5"/>
        <v>I.</v>
      </c>
      <c r="AC22" s="49" t="str">
        <f t="shared" si="6"/>
        <v>I.</v>
      </c>
    </row>
    <row r="23" spans="1:29" ht="16.2" thickBot="1" x14ac:dyDescent="0.35">
      <c r="A23" s="15" t="s">
        <v>241</v>
      </c>
      <c r="B23" s="15" t="s">
        <v>232</v>
      </c>
      <c r="C23" s="25">
        <v>7</v>
      </c>
      <c r="D23" s="26">
        <v>4</v>
      </c>
      <c r="E23" s="26">
        <v>3</v>
      </c>
      <c r="F23" s="26">
        <v>1</v>
      </c>
      <c r="G23" s="26"/>
      <c r="H23" s="26"/>
      <c r="I23" s="27"/>
      <c r="J23" s="16">
        <f t="shared" si="0"/>
        <v>137</v>
      </c>
      <c r="K23" s="31">
        <v>2</v>
      </c>
      <c r="L23" s="26">
        <v>6</v>
      </c>
      <c r="M23" s="26">
        <v>2</v>
      </c>
      <c r="N23" s="26">
        <v>4</v>
      </c>
      <c r="O23" s="26"/>
      <c r="P23" s="26"/>
      <c r="Q23" s="26"/>
      <c r="R23" s="26"/>
      <c r="S23" s="26"/>
      <c r="T23" s="26"/>
      <c r="U23" s="32">
        <v>1</v>
      </c>
      <c r="V23" s="23">
        <f t="shared" si="4"/>
        <v>118</v>
      </c>
      <c r="W23" s="25">
        <v>65</v>
      </c>
      <c r="X23" s="36">
        <v>13.26</v>
      </c>
      <c r="Y23" s="21">
        <f t="shared" si="1"/>
        <v>51.74</v>
      </c>
      <c r="Z23" s="19">
        <f t="shared" si="2"/>
        <v>306.74</v>
      </c>
      <c r="AA23" s="48">
        <f t="shared" si="3"/>
        <v>9</v>
      </c>
      <c r="AB23" s="49" t="str">
        <f t="shared" si="5"/>
        <v>II.</v>
      </c>
      <c r="AC23" s="49" t="str">
        <f t="shared" si="6"/>
        <v>III.</v>
      </c>
    </row>
    <row r="24" spans="1:29" ht="16.2" thickBot="1" x14ac:dyDescent="0.35">
      <c r="A24" s="15" t="s">
        <v>242</v>
      </c>
      <c r="B24" s="15" t="s">
        <v>232</v>
      </c>
      <c r="C24" s="25">
        <v>11</v>
      </c>
      <c r="D24" s="26">
        <v>4</v>
      </c>
      <c r="E24" s="26"/>
      <c r="F24" s="26"/>
      <c r="G24" s="26"/>
      <c r="H24" s="26"/>
      <c r="I24" s="27"/>
      <c r="J24" s="16">
        <f t="shared" si="0"/>
        <v>146</v>
      </c>
      <c r="K24" s="31">
        <v>1</v>
      </c>
      <c r="L24" s="26">
        <v>10</v>
      </c>
      <c r="M24" s="26">
        <v>4</v>
      </c>
      <c r="N24" s="26"/>
      <c r="O24" s="26"/>
      <c r="P24" s="26"/>
      <c r="Q24" s="26"/>
      <c r="R24" s="26"/>
      <c r="S24" s="26"/>
      <c r="T24" s="26"/>
      <c r="U24" s="32"/>
      <c r="V24" s="23">
        <f t="shared" si="4"/>
        <v>132</v>
      </c>
      <c r="W24" s="25">
        <v>48</v>
      </c>
      <c r="X24" s="36">
        <v>15.81</v>
      </c>
      <c r="Y24" s="21">
        <f t="shared" si="1"/>
        <v>32.19</v>
      </c>
      <c r="Z24" s="19">
        <f t="shared" si="2"/>
        <v>310.19</v>
      </c>
      <c r="AA24" s="48">
        <f t="shared" si="3"/>
        <v>7</v>
      </c>
      <c r="AB24" s="49" t="str">
        <f t="shared" si="5"/>
        <v>M</v>
      </c>
      <c r="AC24" s="49" t="str">
        <f t="shared" si="6"/>
        <v>I.</v>
      </c>
    </row>
    <row r="25" spans="1:29" ht="16.2" thickBot="1" x14ac:dyDescent="0.35">
      <c r="A25" s="15" t="s">
        <v>243</v>
      </c>
      <c r="B25" s="15" t="s">
        <v>232</v>
      </c>
      <c r="C25" s="25">
        <v>5</v>
      </c>
      <c r="D25" s="26">
        <v>9</v>
      </c>
      <c r="E25" s="26">
        <v>1</v>
      </c>
      <c r="F25" s="26"/>
      <c r="G25" s="26"/>
      <c r="H25" s="26"/>
      <c r="I25" s="27"/>
      <c r="J25" s="16">
        <f t="shared" si="0"/>
        <v>139</v>
      </c>
      <c r="K25" s="31">
        <v>1</v>
      </c>
      <c r="L25" s="26">
        <v>6</v>
      </c>
      <c r="M25" s="26">
        <v>6</v>
      </c>
      <c r="N25" s="26"/>
      <c r="O25" s="26">
        <v>2</v>
      </c>
      <c r="P25" s="26"/>
      <c r="Q25" s="26"/>
      <c r="R25" s="26"/>
      <c r="S25" s="26"/>
      <c r="T25" s="26"/>
      <c r="U25" s="32"/>
      <c r="V25" s="23">
        <f t="shared" si="4"/>
        <v>124</v>
      </c>
      <c r="W25" s="25">
        <v>44</v>
      </c>
      <c r="X25" s="36">
        <v>17.97</v>
      </c>
      <c r="Y25" s="21">
        <f t="shared" si="1"/>
        <v>26.03</v>
      </c>
      <c r="Z25" s="19">
        <f t="shared" si="2"/>
        <v>289.02999999999997</v>
      </c>
      <c r="AA25" s="48">
        <f t="shared" si="3"/>
        <v>12</v>
      </c>
      <c r="AB25" s="49" t="str">
        <f t="shared" si="5"/>
        <v>II.</v>
      </c>
      <c r="AC25" s="49" t="str">
        <f t="shared" si="6"/>
        <v>III.</v>
      </c>
    </row>
    <row r="26" spans="1:29" ht="16.2" thickBot="1" x14ac:dyDescent="0.35">
      <c r="A26" s="15" t="s">
        <v>244</v>
      </c>
      <c r="B26" s="15" t="s">
        <v>232</v>
      </c>
      <c r="C26" s="25">
        <v>7</v>
      </c>
      <c r="D26" s="26">
        <v>8</v>
      </c>
      <c r="E26" s="26"/>
      <c r="F26" s="26"/>
      <c r="G26" s="26"/>
      <c r="H26" s="26"/>
      <c r="I26" s="27"/>
      <c r="J26" s="16">
        <f t="shared" si="0"/>
        <v>142</v>
      </c>
      <c r="K26" s="31">
        <v>7</v>
      </c>
      <c r="L26" s="26">
        <v>3</v>
      </c>
      <c r="M26" s="26">
        <v>4</v>
      </c>
      <c r="N26" s="26">
        <v>1</v>
      </c>
      <c r="O26" s="26"/>
      <c r="P26" s="26"/>
      <c r="Q26" s="26"/>
      <c r="R26" s="26"/>
      <c r="S26" s="26"/>
      <c r="T26" s="26"/>
      <c r="U26" s="32"/>
      <c r="V26" s="23">
        <f t="shared" si="4"/>
        <v>136</v>
      </c>
      <c r="W26" s="25">
        <v>74</v>
      </c>
      <c r="X26" s="36">
        <v>24.42</v>
      </c>
      <c r="Y26" s="21">
        <f t="shared" si="1"/>
        <v>49.58</v>
      </c>
      <c r="Z26" s="19">
        <f t="shared" si="2"/>
        <v>327.58</v>
      </c>
      <c r="AA26" s="48">
        <f t="shared" si="3"/>
        <v>5</v>
      </c>
      <c r="AB26" s="49" t="str">
        <f t="shared" si="5"/>
        <v>I.</v>
      </c>
      <c r="AC26" s="49" t="str">
        <f t="shared" si="6"/>
        <v>I.</v>
      </c>
    </row>
    <row r="27" spans="1:29" ht="16.2" thickBot="1" x14ac:dyDescent="0.35">
      <c r="A27" s="15" t="s">
        <v>245</v>
      </c>
      <c r="B27" s="15" t="s">
        <v>236</v>
      </c>
      <c r="C27" s="25">
        <v>11</v>
      </c>
      <c r="D27" s="26">
        <v>4</v>
      </c>
      <c r="E27" s="26"/>
      <c r="F27" s="26"/>
      <c r="G27" s="26"/>
      <c r="H27" s="26"/>
      <c r="I27" s="27"/>
      <c r="J27" s="16">
        <f t="shared" si="0"/>
        <v>146</v>
      </c>
      <c r="K27" s="31">
        <v>4</v>
      </c>
      <c r="L27" s="26">
        <v>5</v>
      </c>
      <c r="M27" s="26">
        <v>1</v>
      </c>
      <c r="N27" s="26">
        <v>3</v>
      </c>
      <c r="O27" s="26">
        <v>2</v>
      </c>
      <c r="P27" s="26"/>
      <c r="Q27" s="26"/>
      <c r="R27" s="26"/>
      <c r="S27" s="26"/>
      <c r="T27" s="26"/>
      <c r="U27" s="32"/>
      <c r="V27" s="23">
        <f t="shared" si="4"/>
        <v>126</v>
      </c>
      <c r="W27" s="25">
        <v>63</v>
      </c>
      <c r="X27" s="36">
        <v>27.28</v>
      </c>
      <c r="Y27" s="21">
        <f t="shared" si="1"/>
        <v>35.72</v>
      </c>
      <c r="Z27" s="19">
        <f t="shared" si="2"/>
        <v>307.72000000000003</v>
      </c>
      <c r="AA27" s="48">
        <f t="shared" si="3"/>
        <v>8</v>
      </c>
      <c r="AB27" s="49" t="str">
        <f t="shared" si="5"/>
        <v>M</v>
      </c>
      <c r="AC27" s="49" t="str">
        <f t="shared" si="6"/>
        <v>II.</v>
      </c>
    </row>
    <row r="28" spans="1:29" ht="16.2" thickBot="1" x14ac:dyDescent="0.35">
      <c r="A28" s="15" t="s">
        <v>246</v>
      </c>
      <c r="B28" s="15" t="s">
        <v>232</v>
      </c>
      <c r="C28" s="25">
        <v>6</v>
      </c>
      <c r="D28" s="26">
        <v>5</v>
      </c>
      <c r="E28" s="26">
        <v>2</v>
      </c>
      <c r="F28" s="26">
        <v>1</v>
      </c>
      <c r="G28" s="26"/>
      <c r="H28" s="26"/>
      <c r="I28" s="27">
        <v>1</v>
      </c>
      <c r="J28" s="16">
        <f t="shared" si="0"/>
        <v>128</v>
      </c>
      <c r="K28" s="31">
        <v>2</v>
      </c>
      <c r="L28" s="26"/>
      <c r="M28" s="26">
        <v>1</v>
      </c>
      <c r="N28" s="26">
        <v>1</v>
      </c>
      <c r="O28" s="26">
        <v>4</v>
      </c>
      <c r="P28" s="26">
        <v>2</v>
      </c>
      <c r="Q28" s="26">
        <v>1</v>
      </c>
      <c r="R28" s="26">
        <v>1</v>
      </c>
      <c r="S28" s="26">
        <v>2</v>
      </c>
      <c r="T28" s="26">
        <v>1</v>
      </c>
      <c r="U28" s="32"/>
      <c r="V28" s="23">
        <f t="shared" si="4"/>
        <v>81</v>
      </c>
      <c r="W28" s="25">
        <v>44</v>
      </c>
      <c r="X28" s="36">
        <v>16.61</v>
      </c>
      <c r="Y28" s="21">
        <f t="shared" si="1"/>
        <v>27.39</v>
      </c>
      <c r="Z28" s="19">
        <f t="shared" si="2"/>
        <v>236.39</v>
      </c>
      <c r="AA28" s="48">
        <f t="shared" si="3"/>
        <v>18</v>
      </c>
      <c r="AB28" s="49" t="str">
        <f t="shared" si="5"/>
        <v>III.</v>
      </c>
      <c r="AC28" s="49" t="str">
        <f t="shared" si="6"/>
        <v xml:space="preserve"> </v>
      </c>
    </row>
    <row r="29" spans="1:29" ht="16.2" thickBot="1" x14ac:dyDescent="0.35">
      <c r="A29" s="15" t="s">
        <v>247</v>
      </c>
      <c r="B29" s="15" t="s">
        <v>232</v>
      </c>
      <c r="C29" s="25">
        <v>8</v>
      </c>
      <c r="D29" s="26">
        <v>4</v>
      </c>
      <c r="E29" s="26">
        <v>2</v>
      </c>
      <c r="F29" s="26">
        <v>1</v>
      </c>
      <c r="G29" s="26"/>
      <c r="H29" s="26"/>
      <c r="I29" s="27"/>
      <c r="J29" s="16">
        <f t="shared" si="0"/>
        <v>139</v>
      </c>
      <c r="K29" s="31">
        <v>1</v>
      </c>
      <c r="L29" s="26">
        <v>3</v>
      </c>
      <c r="M29" s="26">
        <v>2</v>
      </c>
      <c r="N29" s="26">
        <v>5</v>
      </c>
      <c r="O29" s="26">
        <v>1</v>
      </c>
      <c r="P29" s="26">
        <v>3</v>
      </c>
      <c r="Q29" s="26"/>
      <c r="R29" s="26"/>
      <c r="S29" s="26"/>
      <c r="T29" s="26"/>
      <c r="U29" s="32"/>
      <c r="V29" s="23">
        <f t="shared" si="4"/>
        <v>109</v>
      </c>
      <c r="W29" s="25">
        <v>69</v>
      </c>
      <c r="X29" s="36">
        <v>22.85</v>
      </c>
      <c r="Y29" s="21">
        <f t="shared" si="1"/>
        <v>46.15</v>
      </c>
      <c r="Z29" s="19">
        <f t="shared" si="2"/>
        <v>294.14999999999998</v>
      </c>
      <c r="AA29" s="48">
        <f t="shared" si="3"/>
        <v>11</v>
      </c>
      <c r="AB29" s="49" t="str">
        <f t="shared" si="5"/>
        <v>II.</v>
      </c>
      <c r="AC29" s="49" t="str">
        <f t="shared" si="6"/>
        <v xml:space="preserve"> </v>
      </c>
    </row>
    <row r="30" spans="1:29" ht="16.2" thickBot="1" x14ac:dyDescent="0.35">
      <c r="A30" s="15" t="s">
        <v>248</v>
      </c>
      <c r="B30" s="15" t="s">
        <v>249</v>
      </c>
      <c r="C30" s="25">
        <v>6</v>
      </c>
      <c r="D30" s="26">
        <v>9</v>
      </c>
      <c r="E30" s="26"/>
      <c r="F30" s="26"/>
      <c r="G30" s="26"/>
      <c r="H30" s="26"/>
      <c r="I30" s="27"/>
      <c r="J30" s="16">
        <f t="shared" si="0"/>
        <v>141</v>
      </c>
      <c r="K30" s="31">
        <v>1</v>
      </c>
      <c r="L30" s="26">
        <v>4</v>
      </c>
      <c r="M30" s="26">
        <v>7</v>
      </c>
      <c r="N30" s="26">
        <v>2</v>
      </c>
      <c r="O30" s="26">
        <v>1</v>
      </c>
      <c r="P30" s="26"/>
      <c r="Q30" s="26"/>
      <c r="R30" s="26"/>
      <c r="S30" s="26"/>
      <c r="T30" s="26"/>
      <c r="U30" s="32"/>
      <c r="V30" s="23">
        <f t="shared" si="4"/>
        <v>122</v>
      </c>
      <c r="W30" s="25">
        <v>81</v>
      </c>
      <c r="X30" s="36">
        <v>26.58</v>
      </c>
      <c r="Y30" s="21">
        <f t="shared" si="1"/>
        <v>54.42</v>
      </c>
      <c r="Z30" s="19">
        <f t="shared" si="2"/>
        <v>317.42</v>
      </c>
      <c r="AA30" s="48">
        <f t="shared" si="3"/>
        <v>6</v>
      </c>
      <c r="AB30" s="49" t="str">
        <f t="shared" si="5"/>
        <v>I.</v>
      </c>
      <c r="AC30" s="49" t="str">
        <f t="shared" si="6"/>
        <v>III.</v>
      </c>
    </row>
    <row r="31" spans="1:29" ht="16.2" thickBot="1" x14ac:dyDescent="0.35">
      <c r="A31" s="15" t="s">
        <v>250</v>
      </c>
      <c r="B31" s="15" t="s">
        <v>232</v>
      </c>
      <c r="C31" s="25">
        <v>1</v>
      </c>
      <c r="D31" s="26">
        <v>3</v>
      </c>
      <c r="E31" s="26">
        <v>9</v>
      </c>
      <c r="F31" s="26">
        <v>2</v>
      </c>
      <c r="G31" s="26"/>
      <c r="H31" s="26"/>
      <c r="I31" s="27"/>
      <c r="J31" s="16">
        <f t="shared" si="0"/>
        <v>123</v>
      </c>
      <c r="K31" s="31">
        <v>1</v>
      </c>
      <c r="L31" s="26">
        <v>3</v>
      </c>
      <c r="M31" s="26">
        <v>4</v>
      </c>
      <c r="N31" s="26">
        <v>4</v>
      </c>
      <c r="O31" s="26"/>
      <c r="P31" s="26">
        <v>2</v>
      </c>
      <c r="Q31" s="26"/>
      <c r="R31" s="26"/>
      <c r="S31" s="26"/>
      <c r="T31" s="26"/>
      <c r="U31" s="32">
        <v>1</v>
      </c>
      <c r="V31" s="23">
        <f t="shared" si="4"/>
        <v>107</v>
      </c>
      <c r="W31" s="25">
        <v>35</v>
      </c>
      <c r="X31" s="36">
        <v>12.7</v>
      </c>
      <c r="Y31" s="21">
        <f t="shared" si="1"/>
        <v>22.3</v>
      </c>
      <c r="Z31" s="130">
        <f t="shared" si="2"/>
        <v>252.3</v>
      </c>
      <c r="AA31" s="48">
        <f t="shared" si="3"/>
        <v>14</v>
      </c>
      <c r="AB31" s="49" t="str">
        <f t="shared" si="5"/>
        <v xml:space="preserve"> </v>
      </c>
      <c r="AC31" s="49" t="str">
        <f t="shared" si="6"/>
        <v xml:space="preserve"> </v>
      </c>
    </row>
    <row r="32" spans="1:29" ht="16.2" thickBot="1" x14ac:dyDescent="0.35">
      <c r="A32" s="15" t="s">
        <v>251</v>
      </c>
      <c r="B32" s="15" t="s">
        <v>234</v>
      </c>
      <c r="C32" s="25">
        <v>10</v>
      </c>
      <c r="D32" s="26">
        <v>5</v>
      </c>
      <c r="E32" s="26"/>
      <c r="F32" s="26"/>
      <c r="G32" s="26"/>
      <c r="H32" s="26"/>
      <c r="I32" s="27"/>
      <c r="J32" s="16">
        <f t="shared" si="0"/>
        <v>145</v>
      </c>
      <c r="K32" s="31">
        <v>6</v>
      </c>
      <c r="L32" s="26">
        <v>5</v>
      </c>
      <c r="M32" s="26">
        <v>3</v>
      </c>
      <c r="N32" s="26">
        <v>1</v>
      </c>
      <c r="O32" s="26"/>
      <c r="P32" s="26"/>
      <c r="Q32" s="26"/>
      <c r="R32" s="26"/>
      <c r="S32" s="26"/>
      <c r="T32" s="26"/>
      <c r="U32" s="32"/>
      <c r="V32" s="23">
        <f t="shared" si="4"/>
        <v>136</v>
      </c>
      <c r="W32" s="25">
        <v>69</v>
      </c>
      <c r="X32" s="36">
        <v>13.95</v>
      </c>
      <c r="Y32" s="21">
        <f t="shared" si="1"/>
        <v>55.05</v>
      </c>
      <c r="Z32" s="19">
        <f t="shared" si="2"/>
        <v>336.05</v>
      </c>
      <c r="AA32" s="48">
        <f t="shared" si="3"/>
        <v>4</v>
      </c>
      <c r="AB32" s="49" t="str">
        <f t="shared" si="5"/>
        <v>I.</v>
      </c>
      <c r="AC32" s="49" t="str">
        <f t="shared" si="6"/>
        <v>I.</v>
      </c>
    </row>
    <row r="33" spans="1:29" ht="16.2" thickBot="1" x14ac:dyDescent="0.35">
      <c r="A33" s="15" t="s">
        <v>252</v>
      </c>
      <c r="B33" s="15" t="s">
        <v>232</v>
      </c>
      <c r="C33" s="25">
        <v>5</v>
      </c>
      <c r="D33" s="26">
        <v>6</v>
      </c>
      <c r="E33" s="26">
        <v>1</v>
      </c>
      <c r="F33" s="26">
        <v>2</v>
      </c>
      <c r="G33" s="26">
        <v>1</v>
      </c>
      <c r="H33" s="26"/>
      <c r="I33" s="27"/>
      <c r="J33" s="16">
        <f t="shared" si="0"/>
        <v>132</v>
      </c>
      <c r="K33" s="31">
        <v>3</v>
      </c>
      <c r="L33" s="26">
        <v>2</v>
      </c>
      <c r="M33" s="26">
        <v>4</v>
      </c>
      <c r="N33" s="26">
        <v>1</v>
      </c>
      <c r="O33" s="26"/>
      <c r="P33" s="26">
        <v>1</v>
      </c>
      <c r="Q33" s="26">
        <v>2</v>
      </c>
      <c r="R33" s="26">
        <v>2</v>
      </c>
      <c r="S33" s="26"/>
      <c r="T33" s="26"/>
      <c r="U33" s="32"/>
      <c r="V33" s="23">
        <f t="shared" si="4"/>
        <v>106</v>
      </c>
      <c r="W33" s="25">
        <v>22</v>
      </c>
      <c r="X33" s="36">
        <v>29.36</v>
      </c>
      <c r="Y33" s="21">
        <v>0</v>
      </c>
      <c r="Z33" s="130">
        <f t="shared" si="2"/>
        <v>238</v>
      </c>
      <c r="AA33" s="48">
        <f t="shared" si="3"/>
        <v>17</v>
      </c>
      <c r="AB33" s="49" t="str">
        <f t="shared" si="5"/>
        <v>II.</v>
      </c>
      <c r="AC33" s="49" t="str">
        <f t="shared" si="6"/>
        <v xml:space="preserve"> </v>
      </c>
    </row>
    <row r="34" spans="1:29" ht="15.6" x14ac:dyDescent="0.3">
      <c r="A34" s="24"/>
      <c r="B34" s="24"/>
      <c r="C34" s="25"/>
      <c r="D34" s="26"/>
      <c r="E34" s="26"/>
      <c r="F34" s="26"/>
      <c r="G34" s="26"/>
      <c r="H34" s="26"/>
      <c r="I34" s="27"/>
      <c r="J34" s="16">
        <f t="shared" ref="J34" si="7">IF(SUM(C34:I34)=0,0,IF(SUM(C34:I34)&lt;15,"CHYBÍ",IF(SUM(C34:I34)&gt;15,"MOC",IF(SUM(C34:I34)=15,SUM(C34*10+D34*9+E34*8+F34*7+G34*6+H34*5)))))</f>
        <v>0</v>
      </c>
      <c r="K34" s="34"/>
      <c r="L34" s="26"/>
      <c r="M34" s="26"/>
      <c r="N34" s="26"/>
      <c r="O34" s="26"/>
      <c r="P34" s="26"/>
      <c r="Q34" s="26"/>
      <c r="R34" s="26"/>
      <c r="S34" s="26"/>
      <c r="T34" s="26"/>
      <c r="U34" s="35"/>
      <c r="V34" s="23">
        <f t="shared" ref="V34" si="8">IF(SUM(K34:U34)=0,0,IF(SUM(K34:U34)&lt;15,"CHYBÍ",IF(SUM(K34:U34)=15,SUM(K34*10+L34*9+M34*8+N34*7+O34*6+P34*5+Q34*4+R34*3+S34*2+T34*1,IF(SUM(K34:U34)&gt;15,"MOC")))))</f>
        <v>0</v>
      </c>
      <c r="W34" s="25"/>
      <c r="X34" s="36"/>
      <c r="Y34" s="21">
        <f t="shared" ref="Y34" si="9">SUM(W34-X34)</f>
        <v>0</v>
      </c>
      <c r="Z34" s="19">
        <f t="shared" si="2"/>
        <v>0</v>
      </c>
      <c r="AA34" s="48">
        <f t="shared" si="3"/>
        <v>19</v>
      </c>
      <c r="AB34" s="49" t="str">
        <f t="shared" si="5"/>
        <v xml:space="preserve"> </v>
      </c>
      <c r="AC34" s="49" t="str">
        <f t="shared" si="6"/>
        <v xml:space="preserve"> </v>
      </c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6"/>
    </row>
    <row r="36" spans="1:29" x14ac:dyDescent="0.25">
      <c r="A36" s="263" t="s">
        <v>20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6" t="s">
        <v>21</v>
      </c>
      <c r="Z36" s="266"/>
      <c r="AA36" s="266"/>
      <c r="AB36" s="266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6"/>
    </row>
    <row r="38" spans="1:29" x14ac:dyDescent="0.25">
      <c r="A38" t="s">
        <v>27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"/>
    </row>
    <row r="39" spans="1:29" x14ac:dyDescent="0.25">
      <c r="A39" t="s">
        <v>28</v>
      </c>
      <c r="B39" t="s">
        <v>253</v>
      </c>
      <c r="C39" s="1"/>
      <c r="D39" s="1" t="s">
        <v>254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6"/>
    </row>
    <row r="40" spans="1:29" x14ac:dyDescent="0.25">
      <c r="A40" t="s">
        <v>29</v>
      </c>
      <c r="B40" t="s">
        <v>255</v>
      </c>
      <c r="C40" s="1"/>
      <c r="D40" s="1" t="s">
        <v>256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6"/>
    </row>
    <row r="41" spans="1:29" x14ac:dyDescent="0.25">
      <c r="A41" t="s">
        <v>30</v>
      </c>
      <c r="B41" t="s">
        <v>257</v>
      </c>
      <c r="C41" s="1"/>
      <c r="D41" s="1" t="s">
        <v>258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6"/>
    </row>
    <row r="42" spans="1:29" x14ac:dyDescent="0.25">
      <c r="A42" t="s">
        <v>31</v>
      </c>
      <c r="B42" t="s">
        <v>259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6"/>
    </row>
    <row r="43" spans="1:29" x14ac:dyDescent="0.25">
      <c r="A43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6"/>
    </row>
    <row r="44" spans="1:29" x14ac:dyDescent="0.25">
      <c r="A44" t="s">
        <v>34</v>
      </c>
      <c r="B44" t="s">
        <v>260</v>
      </c>
      <c r="C44" s="1"/>
      <c r="D44" s="1" t="s">
        <v>261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6"/>
    </row>
    <row r="45" spans="1:29" x14ac:dyDescent="0.25">
      <c r="A45" t="s">
        <v>35</v>
      </c>
      <c r="B45" t="s">
        <v>259</v>
      </c>
      <c r="C45" s="1"/>
      <c r="D45" s="1" t="s">
        <v>262</v>
      </c>
      <c r="E45" s="1"/>
      <c r="F45" s="1" t="s">
        <v>263</v>
      </c>
      <c r="G45" s="1"/>
      <c r="H45" s="1"/>
      <c r="I45" s="1"/>
      <c r="J45" s="1"/>
      <c r="K45" s="1" t="s">
        <v>264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6"/>
    </row>
    <row r="46" spans="1:29" x14ac:dyDescent="0.25">
      <c r="A46" t="s">
        <v>33</v>
      </c>
      <c r="B46" s="1" t="s">
        <v>265</v>
      </c>
      <c r="C46" s="1"/>
      <c r="D46" s="1" t="s">
        <v>266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</row>
  </sheetData>
  <mergeCells count="20">
    <mergeCell ref="A36:X36"/>
    <mergeCell ref="Y36:AB36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6F1C-61F2-430B-9C8E-3E3FB3D083A3}">
  <dimension ref="A1:AC54"/>
  <sheetViews>
    <sheetView workbookViewId="0">
      <selection activeCell="B6" sqref="B6:AC6"/>
    </sheetView>
  </sheetViews>
  <sheetFormatPr defaultRowHeight="13.2" x14ac:dyDescent="0.25"/>
  <cols>
    <col min="1" max="1" width="17.33203125" customWidth="1"/>
    <col min="2" max="2" width="11.77734375" customWidth="1"/>
  </cols>
  <sheetData>
    <row r="1" spans="1:29" ht="33" thickBot="1" x14ac:dyDescent="0.6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6"/>
    </row>
    <row r="2" spans="1:29" ht="13.8" thickBot="1" x14ac:dyDescent="0.3">
      <c r="A2" s="42" t="s">
        <v>1</v>
      </c>
      <c r="B2" s="287" t="s">
        <v>267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13.8" thickBot="1" x14ac:dyDescent="0.3">
      <c r="A3" s="42" t="s">
        <v>2</v>
      </c>
      <c r="B3" s="289" t="s">
        <v>268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</row>
    <row r="4" spans="1:29" ht="13.8" thickBot="1" x14ac:dyDescent="0.3">
      <c r="A4" s="42" t="s">
        <v>25</v>
      </c>
      <c r="B4" s="289" t="s">
        <v>269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</row>
    <row r="5" spans="1:29" ht="13.8" thickBot="1" x14ac:dyDescent="0.3">
      <c r="A5" s="42" t="s">
        <v>3</v>
      </c>
      <c r="B5" s="292">
        <v>45780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1:29" ht="13.8" thickBot="1" x14ac:dyDescent="0.3">
      <c r="A6" s="42" t="s">
        <v>4</v>
      </c>
      <c r="B6" s="260" t="s">
        <v>270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2"/>
    </row>
    <row r="7" spans="1:29" ht="13.8" thickBot="1" x14ac:dyDescent="0.3">
      <c r="A7" s="42" t="s">
        <v>5</v>
      </c>
      <c r="B7" s="261" t="s">
        <v>413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</row>
    <row r="8" spans="1:29" ht="13.8" thickBot="1" x14ac:dyDescent="0.3">
      <c r="A8" s="42" t="s">
        <v>9</v>
      </c>
      <c r="B8" s="260" t="s">
        <v>23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8"/>
    </row>
    <row r="9" spans="1:29" ht="13.8" thickBot="1" x14ac:dyDescent="0.3">
      <c r="A9" s="42" t="s">
        <v>12</v>
      </c>
      <c r="B9" s="260" t="s">
        <v>19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78"/>
    </row>
    <row r="10" spans="1:29" ht="13.8" thickBot="1" x14ac:dyDescent="0.3">
      <c r="A10" s="42" t="s">
        <v>10</v>
      </c>
      <c r="B10" s="279">
        <v>0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</row>
    <row r="11" spans="1:29" ht="13.8" thickBot="1" x14ac:dyDescent="0.3">
      <c r="A11" s="42" t="s">
        <v>11</v>
      </c>
      <c r="B11" s="279">
        <v>0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</row>
    <row r="12" spans="1:29" ht="13.8" thickBot="1" x14ac:dyDescent="0.3">
      <c r="A12" s="42" t="s">
        <v>6</v>
      </c>
      <c r="B12" s="260" t="s">
        <v>271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2"/>
    </row>
    <row r="13" spans="1:29" ht="13.8" thickBot="1" x14ac:dyDescent="0.3">
      <c r="A13" s="42" t="s">
        <v>7</v>
      </c>
      <c r="B13" s="303" t="s">
        <v>272</v>
      </c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3"/>
    </row>
    <row r="14" spans="1:29" ht="16.2" thickBot="1" x14ac:dyDescent="0.35">
      <c r="A14" s="298" t="s">
        <v>8</v>
      </c>
      <c r="B14" s="298" t="s">
        <v>22</v>
      </c>
      <c r="C14" s="305" t="s">
        <v>39</v>
      </c>
      <c r="D14" s="305"/>
      <c r="E14" s="305"/>
      <c r="F14" s="305"/>
      <c r="G14" s="305"/>
      <c r="H14" s="305"/>
      <c r="I14" s="305"/>
      <c r="J14" s="306"/>
      <c r="K14" s="43"/>
      <c r="L14" s="44"/>
      <c r="M14" s="44"/>
      <c r="N14" s="44"/>
      <c r="O14" s="44"/>
      <c r="P14" s="44" t="s">
        <v>38</v>
      </c>
      <c r="Q14" s="44"/>
      <c r="R14" s="44"/>
      <c r="S14" s="44"/>
      <c r="T14" s="44"/>
      <c r="U14" s="44"/>
      <c r="V14" s="45"/>
      <c r="W14" s="307" t="s">
        <v>16</v>
      </c>
      <c r="X14" s="308"/>
      <c r="Y14" s="309"/>
      <c r="Z14" s="310" t="s">
        <v>13</v>
      </c>
      <c r="AA14" s="311"/>
      <c r="AB14" s="46" t="s">
        <v>40</v>
      </c>
      <c r="AC14" s="47" t="s">
        <v>41</v>
      </c>
    </row>
    <row r="15" spans="1:29" ht="13.8" thickBot="1" x14ac:dyDescent="0.3">
      <c r="A15" s="297"/>
      <c r="B15" s="298"/>
      <c r="C15" s="164">
        <v>10</v>
      </c>
      <c r="D15" s="164">
        <v>9</v>
      </c>
      <c r="E15" s="164">
        <v>8</v>
      </c>
      <c r="F15" s="164">
        <v>7</v>
      </c>
      <c r="G15" s="164">
        <v>6</v>
      </c>
      <c r="H15" s="164">
        <v>5</v>
      </c>
      <c r="I15" s="165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9" t="s">
        <v>15</v>
      </c>
      <c r="AB15" s="40" t="s">
        <v>36</v>
      </c>
      <c r="AC15" s="41" t="s">
        <v>37</v>
      </c>
    </row>
    <row r="16" spans="1:29" ht="16.2" thickBot="1" x14ac:dyDescent="0.35">
      <c r="A16" s="57" t="s">
        <v>273</v>
      </c>
      <c r="B16" s="58" t="s">
        <v>274</v>
      </c>
      <c r="C16" s="67">
        <v>8</v>
      </c>
      <c r="D16" s="64">
        <v>7</v>
      </c>
      <c r="E16" s="64"/>
      <c r="F16" s="64"/>
      <c r="G16" s="64"/>
      <c r="H16" s="64"/>
      <c r="I16" s="166"/>
      <c r="J16" s="167">
        <f t="shared" ref="J16:J42" si="0">IF(SUM(C16:I16)=0,0,IF(SUM(C16:I16)&lt;15,"CHYBÍ",IF(SUM(C16:I16)&gt;15,"MOC",IF(SUM(C16:I16)=15,SUM(C16*10+D16*9+E16*8+F16*7+G16*6+H16*5)))))</f>
        <v>143</v>
      </c>
      <c r="K16" s="168">
        <v>6</v>
      </c>
      <c r="L16" s="64">
        <v>5</v>
      </c>
      <c r="M16" s="64">
        <v>1</v>
      </c>
      <c r="N16" s="64">
        <v>3</v>
      </c>
      <c r="O16" s="64"/>
      <c r="P16" s="64"/>
      <c r="Q16" s="64"/>
      <c r="R16" s="64"/>
      <c r="S16" s="64"/>
      <c r="T16" s="64"/>
      <c r="U16" s="65"/>
      <c r="V16" s="23">
        <f t="shared" ref="V16:V42" si="1">IF(SUM(K16:U16)=0,0,IF(SUM(K16:U16)&lt;15,"CHYBÍ",IF(SUM(K16:U16)=15,SUM(K16*10+L16*9+M16*8+N16*7+O16*6+P16*5+Q16*4+R16*3+S16*2+T16*1,IF(SUM(K16:U16)&gt;15,"MOC")))))</f>
        <v>134</v>
      </c>
      <c r="W16" s="120">
        <f>10+9+8+8+8+8+7+7+4+1</f>
        <v>70</v>
      </c>
      <c r="X16" s="121">
        <v>15.52</v>
      </c>
      <c r="Y16" s="20">
        <f t="shared" ref="Y16:Y40" si="2">SUM(W16-X16)</f>
        <v>54.480000000000004</v>
      </c>
      <c r="Z16" s="14">
        <f t="shared" ref="Z16:Z42" si="3">SUM(J16+V16+Y16)</f>
        <v>331.48</v>
      </c>
      <c r="AA16" s="48">
        <f t="shared" ref="AA16:AA42" si="4">RANK(Z16,$Z$16:$Z$42)</f>
        <v>1</v>
      </c>
      <c r="AB16" s="49" t="str">
        <f t="shared" ref="AB16:AB42" si="5">IF(AND(J16&gt;=146,J16&lt;=150),"M",IF(AND(J16&gt;=140,J16&lt;=145),"I.",IF(AND(J16&gt;=130,J16&lt;=139),"II.",IF(AND(J16&gt;=125,J16&lt;=133),"III."," "))))</f>
        <v>I.</v>
      </c>
      <c r="AC16" s="49" t="str">
        <f t="shared" ref="AC16:AC42" si="6">IF(AND(V16&gt;=137,V16&lt;=150),"M",IF(AND(V16&gt;=131,V16&lt;=136),"I.",IF(AND(V16&gt;=125,V16&lt;=130),"II.",IF(AND(V16&gt;=116,V16&lt;=124),"III."," "))))</f>
        <v>I.</v>
      </c>
    </row>
    <row r="17" spans="1:29" ht="16.2" thickBot="1" x14ac:dyDescent="0.35">
      <c r="A17" s="73" t="s">
        <v>275</v>
      </c>
      <c r="B17" s="74" t="s">
        <v>276</v>
      </c>
      <c r="C17" s="75">
        <v>9</v>
      </c>
      <c r="D17" s="76">
        <v>5</v>
      </c>
      <c r="E17" s="76">
        <v>1</v>
      </c>
      <c r="F17" s="76"/>
      <c r="G17" s="76"/>
      <c r="H17" s="76"/>
      <c r="I17" s="169"/>
      <c r="J17" s="167">
        <f t="shared" si="0"/>
        <v>143</v>
      </c>
      <c r="K17" s="170">
        <v>4</v>
      </c>
      <c r="L17" s="76">
        <v>7</v>
      </c>
      <c r="M17" s="76">
        <v>1</v>
      </c>
      <c r="N17" s="76">
        <v>1</v>
      </c>
      <c r="O17" s="76">
        <v>1</v>
      </c>
      <c r="P17" s="76">
        <v>1</v>
      </c>
      <c r="Q17" s="76"/>
      <c r="R17" s="76"/>
      <c r="S17" s="76"/>
      <c r="T17" s="76"/>
      <c r="U17" s="80"/>
      <c r="V17" s="23">
        <f t="shared" si="1"/>
        <v>129</v>
      </c>
      <c r="W17" s="75">
        <f>9+9+9+9+8+8+8+8+7+5</f>
        <v>80</v>
      </c>
      <c r="X17" s="81">
        <v>24.8</v>
      </c>
      <c r="Y17" s="21">
        <f t="shared" si="2"/>
        <v>55.2</v>
      </c>
      <c r="Z17" s="19">
        <f t="shared" si="3"/>
        <v>327.2</v>
      </c>
      <c r="AA17" s="48">
        <f t="shared" si="4"/>
        <v>2</v>
      </c>
      <c r="AB17" s="49" t="str">
        <f t="shared" si="5"/>
        <v>I.</v>
      </c>
      <c r="AC17" s="49" t="str">
        <f t="shared" si="6"/>
        <v>II.</v>
      </c>
    </row>
    <row r="18" spans="1:29" ht="16.2" thickBot="1" x14ac:dyDescent="0.35">
      <c r="A18" s="73" t="s">
        <v>277</v>
      </c>
      <c r="B18" s="74" t="s">
        <v>278</v>
      </c>
      <c r="C18" s="75">
        <v>10</v>
      </c>
      <c r="D18" s="76">
        <v>5</v>
      </c>
      <c r="E18" s="76"/>
      <c r="F18" s="76"/>
      <c r="G18" s="76"/>
      <c r="H18" s="76"/>
      <c r="I18" s="169"/>
      <c r="J18" s="167">
        <f t="shared" si="0"/>
        <v>145</v>
      </c>
      <c r="K18" s="170">
        <v>2</v>
      </c>
      <c r="L18" s="76">
        <v>5</v>
      </c>
      <c r="M18" s="76">
        <v>3</v>
      </c>
      <c r="N18" s="76">
        <v>2</v>
      </c>
      <c r="O18" s="76">
        <v>2</v>
      </c>
      <c r="P18" s="76">
        <v>1</v>
      </c>
      <c r="Q18" s="76"/>
      <c r="R18" s="76"/>
      <c r="S18" s="76"/>
      <c r="T18" s="76"/>
      <c r="U18" s="80"/>
      <c r="V18" s="23">
        <f t="shared" si="1"/>
        <v>120</v>
      </c>
      <c r="W18" s="25">
        <f>10+9+8+8+8+7+6+6+6+6</f>
        <v>74</v>
      </c>
      <c r="X18" s="36">
        <v>17.3</v>
      </c>
      <c r="Y18" s="21">
        <f t="shared" si="2"/>
        <v>56.7</v>
      </c>
      <c r="Z18" s="19">
        <f t="shared" si="3"/>
        <v>321.7</v>
      </c>
      <c r="AA18" s="48">
        <f t="shared" si="4"/>
        <v>3</v>
      </c>
      <c r="AB18" s="49" t="str">
        <f t="shared" si="5"/>
        <v>I.</v>
      </c>
      <c r="AC18" s="49" t="str">
        <f t="shared" si="6"/>
        <v>III.</v>
      </c>
    </row>
    <row r="19" spans="1:29" ht="16.2" thickBot="1" x14ac:dyDescent="0.35">
      <c r="A19" s="73" t="s">
        <v>279</v>
      </c>
      <c r="B19" s="74" t="s">
        <v>280</v>
      </c>
      <c r="C19" s="75">
        <v>9</v>
      </c>
      <c r="D19" s="76">
        <v>5</v>
      </c>
      <c r="E19" s="76">
        <v>1</v>
      </c>
      <c r="F19" s="76"/>
      <c r="G19" s="76"/>
      <c r="H19" s="76"/>
      <c r="I19" s="169"/>
      <c r="J19" s="167">
        <f t="shared" si="0"/>
        <v>143</v>
      </c>
      <c r="K19" s="170">
        <v>5</v>
      </c>
      <c r="L19" s="76">
        <v>6</v>
      </c>
      <c r="M19" s="76">
        <v>2</v>
      </c>
      <c r="N19" s="76">
        <v>1</v>
      </c>
      <c r="O19" s="76">
        <v>1</v>
      </c>
      <c r="P19" s="76"/>
      <c r="Q19" s="76"/>
      <c r="R19" s="76"/>
      <c r="S19" s="76"/>
      <c r="T19" s="76"/>
      <c r="U19" s="80"/>
      <c r="V19" s="23">
        <f t="shared" si="1"/>
        <v>133</v>
      </c>
      <c r="W19" s="75">
        <f>10+9+9+8+7+6+3+3+5</f>
        <v>60</v>
      </c>
      <c r="X19" s="81">
        <v>17.510000000000002</v>
      </c>
      <c r="Y19" s="21">
        <f t="shared" si="2"/>
        <v>42.489999999999995</v>
      </c>
      <c r="Z19" s="19">
        <f t="shared" si="3"/>
        <v>318.49</v>
      </c>
      <c r="AA19" s="48">
        <f t="shared" si="4"/>
        <v>4</v>
      </c>
      <c r="AB19" s="49" t="str">
        <f t="shared" si="5"/>
        <v>I.</v>
      </c>
      <c r="AC19" s="49" t="str">
        <f t="shared" si="6"/>
        <v>I.</v>
      </c>
    </row>
    <row r="20" spans="1:29" ht="16.2" thickBot="1" x14ac:dyDescent="0.35">
      <c r="A20" s="73" t="s">
        <v>281</v>
      </c>
      <c r="B20" s="74" t="s">
        <v>282</v>
      </c>
      <c r="C20" s="75">
        <v>8</v>
      </c>
      <c r="D20" s="76">
        <v>7</v>
      </c>
      <c r="E20" s="76"/>
      <c r="F20" s="76"/>
      <c r="G20" s="76"/>
      <c r="H20" s="76"/>
      <c r="I20" s="169"/>
      <c r="J20" s="167">
        <f t="shared" si="0"/>
        <v>143</v>
      </c>
      <c r="K20" s="170">
        <v>5</v>
      </c>
      <c r="L20" s="76">
        <v>5</v>
      </c>
      <c r="M20" s="76">
        <v>5</v>
      </c>
      <c r="N20" s="76"/>
      <c r="O20" s="76"/>
      <c r="P20" s="76"/>
      <c r="Q20" s="76"/>
      <c r="R20" s="76"/>
      <c r="S20" s="76"/>
      <c r="T20" s="76"/>
      <c r="U20" s="80"/>
      <c r="V20" s="23">
        <f t="shared" si="1"/>
        <v>135</v>
      </c>
      <c r="W20" s="75">
        <f>9+9+9+9+8+7+2+1</f>
        <v>54</v>
      </c>
      <c r="X20" s="81">
        <v>16.79</v>
      </c>
      <c r="Y20" s="21">
        <f t="shared" si="2"/>
        <v>37.21</v>
      </c>
      <c r="Z20" s="19">
        <f t="shared" si="3"/>
        <v>315.20999999999998</v>
      </c>
      <c r="AA20" s="48">
        <f t="shared" si="4"/>
        <v>5</v>
      </c>
      <c r="AB20" s="49" t="str">
        <f t="shared" si="5"/>
        <v>I.</v>
      </c>
      <c r="AC20" s="49" t="str">
        <f t="shared" si="6"/>
        <v>I.</v>
      </c>
    </row>
    <row r="21" spans="1:29" ht="16.2" thickBot="1" x14ac:dyDescent="0.35">
      <c r="A21" s="73" t="s">
        <v>283</v>
      </c>
      <c r="B21" s="74" t="s">
        <v>280</v>
      </c>
      <c r="C21" s="75">
        <v>8</v>
      </c>
      <c r="D21" s="76">
        <v>7</v>
      </c>
      <c r="E21" s="76"/>
      <c r="F21" s="76"/>
      <c r="G21" s="76"/>
      <c r="H21" s="76"/>
      <c r="I21" s="169"/>
      <c r="J21" s="167">
        <f t="shared" si="0"/>
        <v>143</v>
      </c>
      <c r="K21" s="170">
        <v>2</v>
      </c>
      <c r="L21" s="76">
        <v>4</v>
      </c>
      <c r="M21" s="76">
        <v>4</v>
      </c>
      <c r="N21" s="76">
        <v>2</v>
      </c>
      <c r="O21" s="76">
        <v>2</v>
      </c>
      <c r="P21" s="76"/>
      <c r="Q21" s="76">
        <v>1</v>
      </c>
      <c r="R21" s="76"/>
      <c r="S21" s="76"/>
      <c r="T21" s="76"/>
      <c r="U21" s="80"/>
      <c r="V21" s="23">
        <f t="shared" si="1"/>
        <v>118</v>
      </c>
      <c r="W21" s="75">
        <f>9+9+9+8+8+6+5+5+5+5</f>
        <v>69</v>
      </c>
      <c r="X21" s="81">
        <v>17.86</v>
      </c>
      <c r="Y21" s="21">
        <f t="shared" si="2"/>
        <v>51.14</v>
      </c>
      <c r="Z21" s="19">
        <f t="shared" si="3"/>
        <v>312.14</v>
      </c>
      <c r="AA21" s="48">
        <f t="shared" si="4"/>
        <v>6</v>
      </c>
      <c r="AB21" s="49" t="str">
        <f t="shared" si="5"/>
        <v>I.</v>
      </c>
      <c r="AC21" s="49" t="str">
        <f t="shared" si="6"/>
        <v>III.</v>
      </c>
    </row>
    <row r="22" spans="1:29" ht="16.2" thickBot="1" x14ac:dyDescent="0.35">
      <c r="A22" s="73" t="s">
        <v>284</v>
      </c>
      <c r="B22" s="74" t="s">
        <v>280</v>
      </c>
      <c r="C22" s="75">
        <v>6</v>
      </c>
      <c r="D22" s="76">
        <v>8</v>
      </c>
      <c r="E22" s="76">
        <v>1</v>
      </c>
      <c r="F22" s="76"/>
      <c r="G22" s="76"/>
      <c r="H22" s="76"/>
      <c r="I22" s="169"/>
      <c r="J22" s="167">
        <f t="shared" si="0"/>
        <v>140</v>
      </c>
      <c r="K22" s="170">
        <v>4</v>
      </c>
      <c r="L22" s="76">
        <v>4</v>
      </c>
      <c r="M22" s="76">
        <v>4</v>
      </c>
      <c r="N22" s="76">
        <v>2</v>
      </c>
      <c r="O22" s="76"/>
      <c r="P22" s="76"/>
      <c r="Q22" s="76"/>
      <c r="R22" s="76">
        <v>1</v>
      </c>
      <c r="S22" s="76"/>
      <c r="T22" s="76"/>
      <c r="U22" s="80"/>
      <c r="V22" s="23">
        <f t="shared" si="1"/>
        <v>125</v>
      </c>
      <c r="W22" s="75">
        <f>10+8+8+8+8+6+6+5+5+1</f>
        <v>65</v>
      </c>
      <c r="X22" s="81">
        <v>18.45</v>
      </c>
      <c r="Y22" s="21">
        <f t="shared" si="2"/>
        <v>46.55</v>
      </c>
      <c r="Z22" s="19">
        <f t="shared" si="3"/>
        <v>311.55</v>
      </c>
      <c r="AA22" s="48">
        <f t="shared" si="4"/>
        <v>7</v>
      </c>
      <c r="AB22" s="49" t="str">
        <f t="shared" si="5"/>
        <v>I.</v>
      </c>
      <c r="AC22" s="49" t="str">
        <f t="shared" si="6"/>
        <v>II.</v>
      </c>
    </row>
    <row r="23" spans="1:29" ht="16.2" thickBot="1" x14ac:dyDescent="0.35">
      <c r="A23" s="73" t="s">
        <v>285</v>
      </c>
      <c r="B23" s="74" t="s">
        <v>276</v>
      </c>
      <c r="C23" s="75">
        <v>10</v>
      </c>
      <c r="D23" s="76">
        <v>4</v>
      </c>
      <c r="E23" s="76">
        <v>1</v>
      </c>
      <c r="F23" s="76"/>
      <c r="G23" s="76"/>
      <c r="H23" s="76"/>
      <c r="I23" s="169"/>
      <c r="J23" s="167">
        <f t="shared" si="0"/>
        <v>144</v>
      </c>
      <c r="K23" s="170">
        <v>3</v>
      </c>
      <c r="L23" s="76">
        <v>2</v>
      </c>
      <c r="M23" s="76">
        <v>8</v>
      </c>
      <c r="N23" s="76">
        <v>2</v>
      </c>
      <c r="O23" s="76"/>
      <c r="P23" s="76"/>
      <c r="Q23" s="76"/>
      <c r="R23" s="76"/>
      <c r="S23" s="76"/>
      <c r="T23" s="76"/>
      <c r="U23" s="80"/>
      <c r="V23" s="23">
        <f t="shared" si="1"/>
        <v>126</v>
      </c>
      <c r="W23" s="75">
        <f>10+9+8+8+8+4+4+3+3</f>
        <v>57</v>
      </c>
      <c r="X23" s="81">
        <v>21.31</v>
      </c>
      <c r="Y23" s="21">
        <f t="shared" si="2"/>
        <v>35.69</v>
      </c>
      <c r="Z23" s="19">
        <f t="shared" si="3"/>
        <v>305.69</v>
      </c>
      <c r="AA23" s="48">
        <f t="shared" si="4"/>
        <v>8</v>
      </c>
      <c r="AB23" s="49" t="str">
        <f t="shared" si="5"/>
        <v>I.</v>
      </c>
      <c r="AC23" s="49" t="str">
        <f t="shared" si="6"/>
        <v>II.</v>
      </c>
    </row>
    <row r="24" spans="1:29" ht="16.2" thickBot="1" x14ac:dyDescent="0.35">
      <c r="A24" s="73" t="s">
        <v>286</v>
      </c>
      <c r="B24" s="74" t="s">
        <v>280</v>
      </c>
      <c r="C24" s="75">
        <v>5</v>
      </c>
      <c r="D24" s="76">
        <v>5</v>
      </c>
      <c r="E24" s="76">
        <v>4</v>
      </c>
      <c r="F24" s="76">
        <v>1</v>
      </c>
      <c r="G24" s="76"/>
      <c r="H24" s="76"/>
      <c r="I24" s="169"/>
      <c r="J24" s="167">
        <f t="shared" si="0"/>
        <v>134</v>
      </c>
      <c r="K24" s="170">
        <v>2</v>
      </c>
      <c r="L24" s="76">
        <v>5</v>
      </c>
      <c r="M24" s="76">
        <v>4</v>
      </c>
      <c r="N24" s="76">
        <v>2</v>
      </c>
      <c r="O24" s="76">
        <v>1</v>
      </c>
      <c r="P24" s="76"/>
      <c r="Q24" s="76">
        <v>1</v>
      </c>
      <c r="R24" s="76"/>
      <c r="S24" s="76"/>
      <c r="T24" s="76"/>
      <c r="U24" s="80"/>
      <c r="V24" s="23">
        <f t="shared" si="1"/>
        <v>121</v>
      </c>
      <c r="W24" s="75">
        <f>9+9+8+8+8+7+7+6+5</f>
        <v>67</v>
      </c>
      <c r="X24" s="81">
        <v>17.239999999999998</v>
      </c>
      <c r="Y24" s="21">
        <f t="shared" si="2"/>
        <v>49.760000000000005</v>
      </c>
      <c r="Z24" s="19">
        <f t="shared" si="3"/>
        <v>304.76</v>
      </c>
      <c r="AA24" s="48">
        <f t="shared" si="4"/>
        <v>9</v>
      </c>
      <c r="AB24" s="49" t="str">
        <f t="shared" si="5"/>
        <v>II.</v>
      </c>
      <c r="AC24" s="49" t="str">
        <f t="shared" si="6"/>
        <v>III.</v>
      </c>
    </row>
    <row r="25" spans="1:29" ht="16.2" thickBot="1" x14ac:dyDescent="0.35">
      <c r="A25" s="73" t="s">
        <v>287</v>
      </c>
      <c r="B25" s="74" t="s">
        <v>280</v>
      </c>
      <c r="C25" s="75">
        <v>7</v>
      </c>
      <c r="D25" s="76">
        <v>7</v>
      </c>
      <c r="E25" s="76">
        <v>1</v>
      </c>
      <c r="F25" s="76"/>
      <c r="G25" s="76"/>
      <c r="H25" s="76"/>
      <c r="I25" s="169"/>
      <c r="J25" s="167">
        <f t="shared" si="0"/>
        <v>141</v>
      </c>
      <c r="K25" s="170">
        <v>4</v>
      </c>
      <c r="L25" s="76">
        <v>4</v>
      </c>
      <c r="M25" s="76">
        <v>4</v>
      </c>
      <c r="N25" s="76"/>
      <c r="O25" s="76">
        <v>1</v>
      </c>
      <c r="P25" s="76"/>
      <c r="Q25" s="76">
        <v>1</v>
      </c>
      <c r="R25" s="76">
        <v>1</v>
      </c>
      <c r="S25" s="76"/>
      <c r="T25" s="76"/>
      <c r="U25" s="80"/>
      <c r="V25" s="23">
        <f t="shared" si="1"/>
        <v>121</v>
      </c>
      <c r="W25" s="75">
        <f>10+9+9+7+7+6+5+3+3+1</f>
        <v>60</v>
      </c>
      <c r="X25" s="82">
        <v>18.649999999999999</v>
      </c>
      <c r="Y25" s="21">
        <f t="shared" si="2"/>
        <v>41.35</v>
      </c>
      <c r="Z25" s="19">
        <f t="shared" si="3"/>
        <v>303.35000000000002</v>
      </c>
      <c r="AA25" s="48">
        <f t="shared" si="4"/>
        <v>10</v>
      </c>
      <c r="AB25" s="49" t="str">
        <f t="shared" si="5"/>
        <v>I.</v>
      </c>
      <c r="AC25" s="49" t="str">
        <f t="shared" si="6"/>
        <v>III.</v>
      </c>
    </row>
    <row r="26" spans="1:29" ht="16.2" thickBot="1" x14ac:dyDescent="0.35">
      <c r="A26" s="70" t="s">
        <v>288</v>
      </c>
      <c r="B26" s="171" t="s">
        <v>289</v>
      </c>
      <c r="C26" s="25">
        <v>7</v>
      </c>
      <c r="D26" s="26">
        <v>7</v>
      </c>
      <c r="E26" s="26">
        <v>1</v>
      </c>
      <c r="F26" s="26"/>
      <c r="G26" s="26"/>
      <c r="H26" s="26"/>
      <c r="I26" s="35"/>
      <c r="J26" s="172">
        <f t="shared" si="0"/>
        <v>141</v>
      </c>
      <c r="K26" s="31"/>
      <c r="L26" s="26">
        <v>6</v>
      </c>
      <c r="M26" s="26">
        <v>5</v>
      </c>
      <c r="N26" s="26">
        <v>3</v>
      </c>
      <c r="O26" s="26">
        <v>1</v>
      </c>
      <c r="P26" s="26"/>
      <c r="Q26" s="26"/>
      <c r="R26" s="26"/>
      <c r="S26" s="26"/>
      <c r="T26" s="26"/>
      <c r="U26" s="32"/>
      <c r="V26" s="23">
        <f t="shared" si="1"/>
        <v>121</v>
      </c>
      <c r="W26" s="25">
        <f>8+8+7+7+6+5+5+3+2+1</f>
        <v>52</v>
      </c>
      <c r="X26" s="36">
        <v>15.9</v>
      </c>
      <c r="Y26" s="21">
        <f t="shared" si="2"/>
        <v>36.1</v>
      </c>
      <c r="Z26" s="19">
        <f t="shared" si="3"/>
        <v>298.10000000000002</v>
      </c>
      <c r="AA26" s="48">
        <f t="shared" si="4"/>
        <v>11</v>
      </c>
      <c r="AB26" s="49" t="str">
        <f t="shared" si="5"/>
        <v>I.</v>
      </c>
      <c r="AC26" s="49" t="str">
        <f t="shared" si="6"/>
        <v>III.</v>
      </c>
    </row>
    <row r="27" spans="1:29" ht="16.2" thickBot="1" x14ac:dyDescent="0.35">
      <c r="A27" s="70" t="s">
        <v>290</v>
      </c>
      <c r="B27" s="15" t="s">
        <v>280</v>
      </c>
      <c r="C27" s="25">
        <v>8</v>
      </c>
      <c r="D27" s="26">
        <v>7</v>
      </c>
      <c r="E27" s="26"/>
      <c r="F27" s="26"/>
      <c r="G27" s="26"/>
      <c r="H27" s="26"/>
      <c r="I27" s="35"/>
      <c r="J27" s="172">
        <f t="shared" si="0"/>
        <v>143</v>
      </c>
      <c r="K27" s="31"/>
      <c r="L27" s="26">
        <v>2</v>
      </c>
      <c r="M27" s="26">
        <v>6</v>
      </c>
      <c r="N27" s="26">
        <v>1</v>
      </c>
      <c r="O27" s="26">
        <v>1</v>
      </c>
      <c r="P27" s="26">
        <v>3</v>
      </c>
      <c r="Q27" s="26">
        <v>1</v>
      </c>
      <c r="R27" s="26">
        <v>1</v>
      </c>
      <c r="S27" s="26"/>
      <c r="T27" s="26"/>
      <c r="U27" s="32"/>
      <c r="V27" s="23">
        <f t="shared" si="1"/>
        <v>101</v>
      </c>
      <c r="W27" s="25">
        <f>10+10+8+8+7+6+6+4+2+2</f>
        <v>63</v>
      </c>
      <c r="X27" s="36">
        <v>20.12</v>
      </c>
      <c r="Y27" s="21">
        <f t="shared" si="2"/>
        <v>42.879999999999995</v>
      </c>
      <c r="Z27" s="19">
        <f t="shared" si="3"/>
        <v>286.88</v>
      </c>
      <c r="AA27" s="48">
        <f t="shared" si="4"/>
        <v>12</v>
      </c>
      <c r="AB27" s="49" t="str">
        <f t="shared" si="5"/>
        <v>I.</v>
      </c>
      <c r="AC27" s="49" t="str">
        <f t="shared" si="6"/>
        <v xml:space="preserve"> </v>
      </c>
    </row>
    <row r="28" spans="1:29" ht="16.2" thickBot="1" x14ac:dyDescent="0.35">
      <c r="A28" s="70" t="s">
        <v>291</v>
      </c>
      <c r="B28" s="15" t="s">
        <v>276</v>
      </c>
      <c r="C28" s="25">
        <v>8</v>
      </c>
      <c r="D28" s="26">
        <v>3</v>
      </c>
      <c r="E28" s="26">
        <v>2</v>
      </c>
      <c r="F28" s="26">
        <v>2</v>
      </c>
      <c r="G28" s="26"/>
      <c r="H28" s="26"/>
      <c r="I28" s="35"/>
      <c r="J28" s="172">
        <f t="shared" si="0"/>
        <v>137</v>
      </c>
      <c r="K28" s="31"/>
      <c r="L28" s="26">
        <v>7</v>
      </c>
      <c r="M28" s="26">
        <v>3</v>
      </c>
      <c r="N28" s="26">
        <v>2</v>
      </c>
      <c r="O28" s="26"/>
      <c r="P28" s="26">
        <v>2</v>
      </c>
      <c r="Q28" s="26">
        <v>1</v>
      </c>
      <c r="R28" s="26"/>
      <c r="S28" s="26"/>
      <c r="T28" s="26"/>
      <c r="U28" s="32"/>
      <c r="V28" s="23">
        <f t="shared" si="1"/>
        <v>115</v>
      </c>
      <c r="W28" s="25">
        <f>9+8+7+5+4+4+3+3</f>
        <v>43</v>
      </c>
      <c r="X28" s="36">
        <v>9.3800000000000008</v>
      </c>
      <c r="Y28" s="21">
        <f t="shared" si="2"/>
        <v>33.619999999999997</v>
      </c>
      <c r="Z28" s="19">
        <f t="shared" si="3"/>
        <v>285.62</v>
      </c>
      <c r="AA28" s="48">
        <f t="shared" si="4"/>
        <v>13</v>
      </c>
      <c r="AB28" s="49" t="str">
        <f t="shared" si="5"/>
        <v>II.</v>
      </c>
      <c r="AC28" s="49" t="str">
        <f t="shared" si="6"/>
        <v xml:space="preserve"> </v>
      </c>
    </row>
    <row r="29" spans="1:29" ht="16.2" thickBot="1" x14ac:dyDescent="0.35">
      <c r="A29" s="70" t="s">
        <v>292</v>
      </c>
      <c r="B29" s="15" t="s">
        <v>293</v>
      </c>
      <c r="C29" s="25">
        <v>6</v>
      </c>
      <c r="D29" s="26">
        <v>7</v>
      </c>
      <c r="E29" s="26">
        <v>2</v>
      </c>
      <c r="F29" s="26"/>
      <c r="G29" s="26"/>
      <c r="H29" s="26"/>
      <c r="I29" s="35"/>
      <c r="J29" s="172">
        <f t="shared" si="0"/>
        <v>139</v>
      </c>
      <c r="K29" s="31">
        <v>2</v>
      </c>
      <c r="L29" s="26">
        <v>2</v>
      </c>
      <c r="M29" s="26">
        <v>5</v>
      </c>
      <c r="N29" s="26">
        <v>4</v>
      </c>
      <c r="O29" s="26">
        <v>1</v>
      </c>
      <c r="P29" s="26"/>
      <c r="Q29" s="26"/>
      <c r="R29" s="26">
        <v>1</v>
      </c>
      <c r="S29" s="26"/>
      <c r="T29" s="26"/>
      <c r="U29" s="32"/>
      <c r="V29" s="23">
        <f t="shared" si="1"/>
        <v>115</v>
      </c>
      <c r="W29" s="25">
        <f>9+8+8+6+6+5+4+3+1</f>
        <v>50</v>
      </c>
      <c r="X29" s="36">
        <v>20.87</v>
      </c>
      <c r="Y29" s="21">
        <f t="shared" si="2"/>
        <v>29.13</v>
      </c>
      <c r="Z29" s="19">
        <f t="shared" si="3"/>
        <v>283.13</v>
      </c>
      <c r="AA29" s="48">
        <f t="shared" si="4"/>
        <v>14</v>
      </c>
      <c r="AB29" s="49" t="str">
        <f t="shared" si="5"/>
        <v>II.</v>
      </c>
      <c r="AC29" s="49" t="str">
        <f t="shared" si="6"/>
        <v xml:space="preserve"> </v>
      </c>
    </row>
    <row r="30" spans="1:29" ht="16.2" thickBot="1" x14ac:dyDescent="0.35">
      <c r="A30" s="70" t="s">
        <v>294</v>
      </c>
      <c r="B30" s="15" t="s">
        <v>295</v>
      </c>
      <c r="C30" s="25">
        <v>9</v>
      </c>
      <c r="D30" s="26">
        <v>5</v>
      </c>
      <c r="E30" s="26">
        <v>1</v>
      </c>
      <c r="F30" s="26"/>
      <c r="G30" s="26"/>
      <c r="H30" s="26"/>
      <c r="I30" s="35"/>
      <c r="J30" s="172">
        <f t="shared" si="0"/>
        <v>143</v>
      </c>
      <c r="K30" s="31">
        <v>1</v>
      </c>
      <c r="L30" s="26">
        <v>4</v>
      </c>
      <c r="M30" s="26">
        <v>3</v>
      </c>
      <c r="N30" s="26">
        <v>6</v>
      </c>
      <c r="O30" s="26">
        <v>1</v>
      </c>
      <c r="P30" s="26"/>
      <c r="Q30" s="26"/>
      <c r="R30" s="26"/>
      <c r="S30" s="26"/>
      <c r="T30" s="26"/>
      <c r="U30" s="32"/>
      <c r="V30" s="23">
        <f t="shared" si="1"/>
        <v>118</v>
      </c>
      <c r="W30" s="25">
        <f>9+7+7+6+3+2+1</f>
        <v>35</v>
      </c>
      <c r="X30" s="36">
        <v>17.77</v>
      </c>
      <c r="Y30" s="21">
        <f t="shared" si="2"/>
        <v>17.23</v>
      </c>
      <c r="Z30" s="19">
        <f t="shared" si="3"/>
        <v>278.23</v>
      </c>
      <c r="AA30" s="48">
        <f t="shared" si="4"/>
        <v>15</v>
      </c>
      <c r="AB30" s="49" t="str">
        <f t="shared" si="5"/>
        <v>I.</v>
      </c>
      <c r="AC30" s="49" t="str">
        <f t="shared" si="6"/>
        <v>III.</v>
      </c>
    </row>
    <row r="31" spans="1:29" ht="16.2" thickBot="1" x14ac:dyDescent="0.35">
      <c r="A31" s="70" t="s">
        <v>296</v>
      </c>
      <c r="B31" s="171" t="s">
        <v>289</v>
      </c>
      <c r="C31" s="25">
        <v>6</v>
      </c>
      <c r="D31" s="26">
        <v>7</v>
      </c>
      <c r="E31" s="26">
        <v>2</v>
      </c>
      <c r="F31" s="26"/>
      <c r="G31" s="26"/>
      <c r="H31" s="26"/>
      <c r="I31" s="35"/>
      <c r="J31" s="172">
        <f t="shared" si="0"/>
        <v>139</v>
      </c>
      <c r="K31" s="31"/>
      <c r="L31" s="26">
        <v>6</v>
      </c>
      <c r="M31" s="26">
        <v>3</v>
      </c>
      <c r="N31" s="26">
        <v>6</v>
      </c>
      <c r="O31" s="26"/>
      <c r="P31" s="26"/>
      <c r="Q31" s="26"/>
      <c r="R31" s="26"/>
      <c r="S31" s="26"/>
      <c r="T31" s="26"/>
      <c r="U31" s="32"/>
      <c r="V31" s="23">
        <f t="shared" si="1"/>
        <v>120</v>
      </c>
      <c r="W31" s="25">
        <f>8+4+4+2+1+1+1</f>
        <v>21</v>
      </c>
      <c r="X31" s="36">
        <v>7.51</v>
      </c>
      <c r="Y31" s="21">
        <f t="shared" si="2"/>
        <v>13.49</v>
      </c>
      <c r="Z31" s="19">
        <f t="shared" si="3"/>
        <v>272.49</v>
      </c>
      <c r="AA31" s="48">
        <f t="shared" si="4"/>
        <v>16</v>
      </c>
      <c r="AB31" s="49" t="str">
        <f t="shared" si="5"/>
        <v>II.</v>
      </c>
      <c r="AC31" s="49" t="str">
        <f t="shared" si="6"/>
        <v>III.</v>
      </c>
    </row>
    <row r="32" spans="1:29" ht="16.2" thickBot="1" x14ac:dyDescent="0.35">
      <c r="A32" s="70" t="s">
        <v>297</v>
      </c>
      <c r="B32" s="15" t="s">
        <v>278</v>
      </c>
      <c r="C32" s="25"/>
      <c r="D32" s="26">
        <v>4</v>
      </c>
      <c r="E32" s="26">
        <v>6</v>
      </c>
      <c r="F32" s="26">
        <v>3</v>
      </c>
      <c r="G32" s="26">
        <v>1</v>
      </c>
      <c r="H32" s="26"/>
      <c r="I32" s="35">
        <v>1</v>
      </c>
      <c r="J32" s="172">
        <f t="shared" si="0"/>
        <v>111</v>
      </c>
      <c r="K32" s="31">
        <v>2</v>
      </c>
      <c r="L32" s="26">
        <v>4</v>
      </c>
      <c r="M32" s="26">
        <v>3</v>
      </c>
      <c r="N32" s="26">
        <v>4</v>
      </c>
      <c r="O32" s="26">
        <v>1</v>
      </c>
      <c r="P32" s="26"/>
      <c r="Q32" s="26"/>
      <c r="R32" s="26"/>
      <c r="S32" s="26"/>
      <c r="T32" s="26"/>
      <c r="U32" s="32">
        <v>1</v>
      </c>
      <c r="V32" s="23">
        <f t="shared" si="1"/>
        <v>114</v>
      </c>
      <c r="W32" s="25">
        <f>10+9+9+7+7+6+6+6+3+1</f>
        <v>64</v>
      </c>
      <c r="X32" s="36">
        <v>19.53</v>
      </c>
      <c r="Y32" s="21">
        <f t="shared" si="2"/>
        <v>44.47</v>
      </c>
      <c r="Z32" s="19">
        <f t="shared" si="3"/>
        <v>269.47000000000003</v>
      </c>
      <c r="AA32" s="48">
        <f t="shared" si="4"/>
        <v>17</v>
      </c>
      <c r="AB32" s="49" t="str">
        <f t="shared" si="5"/>
        <v xml:space="preserve"> </v>
      </c>
      <c r="AC32" s="49" t="str">
        <f t="shared" si="6"/>
        <v xml:space="preserve"> </v>
      </c>
    </row>
    <row r="33" spans="1:29" ht="16.2" thickBot="1" x14ac:dyDescent="0.35">
      <c r="A33" s="70" t="s">
        <v>298</v>
      </c>
      <c r="B33" s="15" t="s">
        <v>276</v>
      </c>
      <c r="C33" s="25">
        <v>4</v>
      </c>
      <c r="D33" s="26">
        <v>8</v>
      </c>
      <c r="E33" s="26">
        <v>2</v>
      </c>
      <c r="F33" s="26">
        <v>1</v>
      </c>
      <c r="G33" s="26"/>
      <c r="H33" s="26"/>
      <c r="I33" s="35"/>
      <c r="J33" s="172">
        <f t="shared" si="0"/>
        <v>135</v>
      </c>
      <c r="K33" s="31">
        <v>1</v>
      </c>
      <c r="L33" s="26">
        <v>2</v>
      </c>
      <c r="M33" s="26">
        <v>5</v>
      </c>
      <c r="N33" s="26">
        <v>4</v>
      </c>
      <c r="O33" s="26"/>
      <c r="P33" s="26">
        <v>2</v>
      </c>
      <c r="Q33" s="26">
        <v>1</v>
      </c>
      <c r="R33" s="26"/>
      <c r="S33" s="26"/>
      <c r="T33" s="26"/>
      <c r="U33" s="32"/>
      <c r="V33" s="23">
        <f t="shared" si="1"/>
        <v>110</v>
      </c>
      <c r="W33" s="25">
        <f>10+8+8+5+3+1</f>
        <v>35</v>
      </c>
      <c r="X33" s="36">
        <v>22.72</v>
      </c>
      <c r="Y33" s="21">
        <f t="shared" si="2"/>
        <v>12.280000000000001</v>
      </c>
      <c r="Z33" s="19">
        <f t="shared" si="3"/>
        <v>257.27999999999997</v>
      </c>
      <c r="AA33" s="48">
        <f t="shared" si="4"/>
        <v>18</v>
      </c>
      <c r="AB33" s="49" t="str">
        <f t="shared" si="5"/>
        <v>II.</v>
      </c>
      <c r="AC33" s="49" t="str">
        <f t="shared" si="6"/>
        <v xml:space="preserve"> </v>
      </c>
    </row>
    <row r="34" spans="1:29" ht="16.2" thickBot="1" x14ac:dyDescent="0.35">
      <c r="A34" s="70" t="s">
        <v>299</v>
      </c>
      <c r="B34" s="15" t="s">
        <v>280</v>
      </c>
      <c r="C34" s="25">
        <v>4</v>
      </c>
      <c r="D34" s="26">
        <v>2</v>
      </c>
      <c r="E34" s="26">
        <v>6</v>
      </c>
      <c r="F34" s="26">
        <v>3</v>
      </c>
      <c r="G34" s="26"/>
      <c r="H34" s="26"/>
      <c r="I34" s="35"/>
      <c r="J34" s="172">
        <f t="shared" si="0"/>
        <v>127</v>
      </c>
      <c r="K34" s="31">
        <v>1</v>
      </c>
      <c r="L34" s="26">
        <v>5</v>
      </c>
      <c r="M34" s="26">
        <v>6</v>
      </c>
      <c r="N34" s="26">
        <v>2</v>
      </c>
      <c r="O34" s="26"/>
      <c r="P34" s="26">
        <v>1</v>
      </c>
      <c r="Q34" s="26"/>
      <c r="R34" s="26"/>
      <c r="S34" s="26"/>
      <c r="T34" s="26"/>
      <c r="U34" s="32"/>
      <c r="V34" s="23">
        <f t="shared" si="1"/>
        <v>122</v>
      </c>
      <c r="W34" s="25">
        <f>6+4+4+3+1+1+1</f>
        <v>20</v>
      </c>
      <c r="X34" s="36">
        <v>14.57</v>
      </c>
      <c r="Y34" s="21">
        <f t="shared" si="2"/>
        <v>5.43</v>
      </c>
      <c r="Z34" s="19">
        <f t="shared" si="3"/>
        <v>254.43</v>
      </c>
      <c r="AA34" s="48">
        <f t="shared" si="4"/>
        <v>19</v>
      </c>
      <c r="AB34" s="49" t="str">
        <f t="shared" si="5"/>
        <v>III.</v>
      </c>
      <c r="AC34" s="49" t="str">
        <f t="shared" si="6"/>
        <v>III.</v>
      </c>
    </row>
    <row r="35" spans="1:29" ht="16.2" thickBot="1" x14ac:dyDescent="0.35">
      <c r="A35" s="70" t="s">
        <v>300</v>
      </c>
      <c r="B35" s="15" t="s">
        <v>280</v>
      </c>
      <c r="C35" s="25">
        <v>3</v>
      </c>
      <c r="D35" s="26">
        <v>4</v>
      </c>
      <c r="E35" s="26">
        <v>3</v>
      </c>
      <c r="F35" s="26">
        <v>4</v>
      </c>
      <c r="G35" s="26"/>
      <c r="H35" s="26">
        <v>1</v>
      </c>
      <c r="I35" s="35"/>
      <c r="J35" s="172">
        <f t="shared" si="0"/>
        <v>123</v>
      </c>
      <c r="K35" s="31"/>
      <c r="L35" s="26">
        <v>3</v>
      </c>
      <c r="M35" s="26">
        <v>3</v>
      </c>
      <c r="N35" s="26">
        <v>3</v>
      </c>
      <c r="O35" s="26">
        <v>3</v>
      </c>
      <c r="P35" s="26">
        <v>1</v>
      </c>
      <c r="Q35" s="26">
        <v>1</v>
      </c>
      <c r="R35" s="26"/>
      <c r="S35" s="26"/>
      <c r="T35" s="26"/>
      <c r="U35" s="32">
        <v>1</v>
      </c>
      <c r="V35" s="23">
        <f t="shared" si="1"/>
        <v>99</v>
      </c>
      <c r="W35" s="25">
        <f>7+7+5+5+5+5+4+4+2+2</f>
        <v>46</v>
      </c>
      <c r="X35" s="36">
        <v>15.4</v>
      </c>
      <c r="Y35" s="21">
        <f t="shared" si="2"/>
        <v>30.6</v>
      </c>
      <c r="Z35" s="19">
        <f t="shared" si="3"/>
        <v>252.6</v>
      </c>
      <c r="AA35" s="48">
        <f t="shared" si="4"/>
        <v>20</v>
      </c>
      <c r="AB35" s="49" t="str">
        <f t="shared" si="5"/>
        <v xml:space="preserve"> </v>
      </c>
      <c r="AC35" s="49" t="str">
        <f t="shared" si="6"/>
        <v xml:space="preserve"> </v>
      </c>
    </row>
    <row r="36" spans="1:29" ht="16.2" thickBot="1" x14ac:dyDescent="0.35">
      <c r="A36" s="70" t="s">
        <v>301</v>
      </c>
      <c r="B36" s="15" t="s">
        <v>276</v>
      </c>
      <c r="C36" s="25">
        <v>1</v>
      </c>
      <c r="D36" s="26">
        <v>6</v>
      </c>
      <c r="E36" s="26">
        <v>7</v>
      </c>
      <c r="F36" s="26">
        <v>1</v>
      </c>
      <c r="G36" s="26"/>
      <c r="H36" s="26"/>
      <c r="I36" s="35"/>
      <c r="J36" s="172">
        <f t="shared" si="0"/>
        <v>127</v>
      </c>
      <c r="K36" s="31">
        <v>1</v>
      </c>
      <c r="L36" s="26">
        <v>5</v>
      </c>
      <c r="M36" s="26">
        <v>4</v>
      </c>
      <c r="N36" s="26">
        <v>2</v>
      </c>
      <c r="O36" s="26">
        <v>2</v>
      </c>
      <c r="P36" s="26"/>
      <c r="Q36" s="26">
        <v>1</v>
      </c>
      <c r="R36" s="26"/>
      <c r="S36" s="26"/>
      <c r="T36" s="26"/>
      <c r="U36" s="32"/>
      <c r="V36" s="23">
        <f t="shared" si="1"/>
        <v>117</v>
      </c>
      <c r="W36" s="25">
        <f>9+4+2+2+2+1+1+1</f>
        <v>22</v>
      </c>
      <c r="X36" s="36">
        <v>19.88</v>
      </c>
      <c r="Y36" s="21">
        <f t="shared" si="2"/>
        <v>2.120000000000001</v>
      </c>
      <c r="Z36" s="19">
        <f t="shared" si="3"/>
        <v>246.12</v>
      </c>
      <c r="AA36" s="48">
        <f t="shared" si="4"/>
        <v>21</v>
      </c>
      <c r="AB36" s="49" t="str">
        <f t="shared" si="5"/>
        <v>III.</v>
      </c>
      <c r="AC36" s="49" t="str">
        <f t="shared" si="6"/>
        <v>III.</v>
      </c>
    </row>
    <row r="37" spans="1:29" ht="16.2" thickBot="1" x14ac:dyDescent="0.35">
      <c r="A37" s="70" t="s">
        <v>302</v>
      </c>
      <c r="B37" s="15" t="s">
        <v>280</v>
      </c>
      <c r="C37" s="25">
        <v>1</v>
      </c>
      <c r="D37" s="26">
        <v>4</v>
      </c>
      <c r="E37" s="26">
        <v>6</v>
      </c>
      <c r="F37" s="26">
        <v>2</v>
      </c>
      <c r="G37" s="26">
        <v>1</v>
      </c>
      <c r="H37" s="26"/>
      <c r="I37" s="35">
        <v>1</v>
      </c>
      <c r="J37" s="172">
        <f t="shared" si="0"/>
        <v>114</v>
      </c>
      <c r="K37" s="31">
        <v>1</v>
      </c>
      <c r="L37" s="26">
        <v>5</v>
      </c>
      <c r="M37" s="26">
        <v>1</v>
      </c>
      <c r="N37" s="26">
        <v>4</v>
      </c>
      <c r="O37" s="26">
        <v>1</v>
      </c>
      <c r="P37" s="26"/>
      <c r="Q37" s="26">
        <v>1</v>
      </c>
      <c r="R37" s="26">
        <v>1</v>
      </c>
      <c r="S37" s="26">
        <v>1</v>
      </c>
      <c r="T37" s="26"/>
      <c r="U37" s="32"/>
      <c r="V37" s="23">
        <f t="shared" si="1"/>
        <v>106</v>
      </c>
      <c r="W37" s="25">
        <f>9+8+8+5+5+4+2+1+1</f>
        <v>43</v>
      </c>
      <c r="X37" s="36">
        <v>18.329999999999998</v>
      </c>
      <c r="Y37" s="21">
        <f t="shared" si="2"/>
        <v>24.67</v>
      </c>
      <c r="Z37" s="19">
        <f t="shared" si="3"/>
        <v>244.67000000000002</v>
      </c>
      <c r="AA37" s="48">
        <f t="shared" si="4"/>
        <v>22</v>
      </c>
      <c r="AB37" s="49" t="str">
        <f t="shared" si="5"/>
        <v xml:space="preserve"> </v>
      </c>
      <c r="AC37" s="49" t="str">
        <f t="shared" si="6"/>
        <v xml:space="preserve"> </v>
      </c>
    </row>
    <row r="38" spans="1:29" ht="16.2" thickBot="1" x14ac:dyDescent="0.35">
      <c r="A38" s="70" t="s">
        <v>303</v>
      </c>
      <c r="B38" s="15" t="s">
        <v>293</v>
      </c>
      <c r="C38" s="25">
        <v>4</v>
      </c>
      <c r="D38" s="26">
        <v>5</v>
      </c>
      <c r="E38" s="26">
        <v>2</v>
      </c>
      <c r="F38" s="26">
        <v>3</v>
      </c>
      <c r="G38" s="26"/>
      <c r="H38" s="26"/>
      <c r="I38" s="35">
        <v>1</v>
      </c>
      <c r="J38" s="172">
        <f t="shared" si="0"/>
        <v>122</v>
      </c>
      <c r="K38" s="31">
        <v>2</v>
      </c>
      <c r="L38" s="26">
        <v>2</v>
      </c>
      <c r="M38" s="26">
        <v>1</v>
      </c>
      <c r="N38" s="26">
        <v>3</v>
      </c>
      <c r="O38" s="26">
        <v>3</v>
      </c>
      <c r="P38" s="26">
        <v>1</v>
      </c>
      <c r="Q38" s="26"/>
      <c r="R38" s="26">
        <v>1</v>
      </c>
      <c r="S38" s="26"/>
      <c r="T38" s="26">
        <v>1</v>
      </c>
      <c r="U38" s="32">
        <v>1</v>
      </c>
      <c r="V38" s="23">
        <f t="shared" si="1"/>
        <v>94</v>
      </c>
      <c r="W38" s="25">
        <f>8+5+5+2+2</f>
        <v>22</v>
      </c>
      <c r="X38" s="36">
        <v>13.35</v>
      </c>
      <c r="Y38" s="21">
        <f t="shared" si="2"/>
        <v>8.65</v>
      </c>
      <c r="Z38" s="19">
        <f t="shared" si="3"/>
        <v>224.65</v>
      </c>
      <c r="AA38" s="48">
        <f t="shared" si="4"/>
        <v>23</v>
      </c>
      <c r="AB38" s="49" t="str">
        <f t="shared" si="5"/>
        <v xml:space="preserve"> </v>
      </c>
      <c r="AC38" s="49" t="str">
        <f t="shared" si="6"/>
        <v xml:space="preserve"> </v>
      </c>
    </row>
    <row r="39" spans="1:29" ht="16.2" thickBot="1" x14ac:dyDescent="0.35">
      <c r="A39" s="70" t="s">
        <v>304</v>
      </c>
      <c r="B39" s="15" t="s">
        <v>280</v>
      </c>
      <c r="C39" s="25">
        <v>6</v>
      </c>
      <c r="D39" s="26">
        <v>3</v>
      </c>
      <c r="E39" s="26">
        <v>4</v>
      </c>
      <c r="F39" s="26">
        <v>2</v>
      </c>
      <c r="G39" s="26"/>
      <c r="H39" s="26"/>
      <c r="I39" s="35"/>
      <c r="J39" s="172">
        <f t="shared" si="0"/>
        <v>133</v>
      </c>
      <c r="K39" s="31"/>
      <c r="L39" s="26">
        <v>2</v>
      </c>
      <c r="M39" s="26"/>
      <c r="N39" s="26">
        <v>2</v>
      </c>
      <c r="O39" s="26">
        <v>2</v>
      </c>
      <c r="P39" s="26">
        <v>1</v>
      </c>
      <c r="Q39" s="26">
        <v>2</v>
      </c>
      <c r="R39" s="26">
        <v>1</v>
      </c>
      <c r="S39" s="26">
        <v>1</v>
      </c>
      <c r="T39" s="26">
        <v>1</v>
      </c>
      <c r="U39" s="32">
        <v>3</v>
      </c>
      <c r="V39" s="23">
        <f t="shared" si="1"/>
        <v>63</v>
      </c>
      <c r="W39" s="25">
        <f>8+8+7+5+5+5+4+3</f>
        <v>45</v>
      </c>
      <c r="X39" s="36">
        <v>17.57</v>
      </c>
      <c r="Y39" s="21">
        <f t="shared" si="2"/>
        <v>27.43</v>
      </c>
      <c r="Z39" s="19">
        <f t="shared" si="3"/>
        <v>223.43</v>
      </c>
      <c r="AA39" s="48">
        <f t="shared" si="4"/>
        <v>24</v>
      </c>
      <c r="AB39" s="49" t="str">
        <f t="shared" si="5"/>
        <v>II.</v>
      </c>
      <c r="AC39" s="49" t="str">
        <f t="shared" si="6"/>
        <v xml:space="preserve"> </v>
      </c>
    </row>
    <row r="40" spans="1:29" ht="16.2" thickBot="1" x14ac:dyDescent="0.35">
      <c r="A40" s="70" t="s">
        <v>305</v>
      </c>
      <c r="B40" s="15" t="s">
        <v>278</v>
      </c>
      <c r="C40" s="25">
        <v>2</v>
      </c>
      <c r="D40" s="26">
        <v>5</v>
      </c>
      <c r="E40" s="26">
        <v>4</v>
      </c>
      <c r="F40" s="26">
        <v>4</v>
      </c>
      <c r="G40" s="26"/>
      <c r="H40" s="26"/>
      <c r="I40" s="35"/>
      <c r="J40" s="172">
        <f t="shared" si="0"/>
        <v>125</v>
      </c>
      <c r="K40" s="31"/>
      <c r="L40" s="26">
        <v>1</v>
      </c>
      <c r="M40" s="26">
        <v>3</v>
      </c>
      <c r="N40" s="26">
        <v>1</v>
      </c>
      <c r="O40" s="26">
        <v>2</v>
      </c>
      <c r="P40" s="26">
        <v>1</v>
      </c>
      <c r="Q40" s="26">
        <v>2</v>
      </c>
      <c r="R40" s="26">
        <v>2</v>
      </c>
      <c r="S40" s="26">
        <v>1</v>
      </c>
      <c r="T40" s="26"/>
      <c r="U40" s="32">
        <v>2</v>
      </c>
      <c r="V40" s="23">
        <f t="shared" si="1"/>
        <v>73</v>
      </c>
      <c r="W40" s="25">
        <f>9+8+7+6+4+4+2</f>
        <v>40</v>
      </c>
      <c r="X40" s="36">
        <v>17.309999999999999</v>
      </c>
      <c r="Y40" s="21">
        <f t="shared" si="2"/>
        <v>22.69</v>
      </c>
      <c r="Z40" s="19">
        <f t="shared" si="3"/>
        <v>220.69</v>
      </c>
      <c r="AA40" s="48">
        <f t="shared" si="4"/>
        <v>25</v>
      </c>
      <c r="AB40" s="49" t="str">
        <f t="shared" si="5"/>
        <v>III.</v>
      </c>
      <c r="AC40" s="49" t="str">
        <f t="shared" si="6"/>
        <v xml:space="preserve"> </v>
      </c>
    </row>
    <row r="41" spans="1:29" ht="16.2" thickBot="1" x14ac:dyDescent="0.35">
      <c r="A41" s="70" t="s">
        <v>306</v>
      </c>
      <c r="B41" s="171" t="s">
        <v>289</v>
      </c>
      <c r="C41" s="25"/>
      <c r="D41" s="26">
        <v>4</v>
      </c>
      <c r="E41" s="26">
        <v>2</v>
      </c>
      <c r="F41" s="26">
        <v>1</v>
      </c>
      <c r="G41" s="26">
        <v>4</v>
      </c>
      <c r="H41" s="26"/>
      <c r="I41" s="35">
        <v>4</v>
      </c>
      <c r="J41" s="172">
        <f t="shared" si="0"/>
        <v>83</v>
      </c>
      <c r="K41" s="31">
        <v>1</v>
      </c>
      <c r="L41" s="26">
        <v>3</v>
      </c>
      <c r="M41" s="26">
        <v>1</v>
      </c>
      <c r="N41" s="26">
        <v>1</v>
      </c>
      <c r="O41" s="26">
        <v>1</v>
      </c>
      <c r="P41" s="26">
        <v>1</v>
      </c>
      <c r="Q41" s="26">
        <v>2</v>
      </c>
      <c r="R41" s="26"/>
      <c r="S41" s="26">
        <v>1</v>
      </c>
      <c r="T41" s="26">
        <v>1</v>
      </c>
      <c r="U41" s="32">
        <v>3</v>
      </c>
      <c r="V41" s="23">
        <f t="shared" si="1"/>
        <v>74</v>
      </c>
      <c r="W41" s="25">
        <f>4+3</f>
        <v>7</v>
      </c>
      <c r="X41" s="36">
        <v>35.83</v>
      </c>
      <c r="Y41" s="21">
        <v>0</v>
      </c>
      <c r="Z41" s="19">
        <f t="shared" si="3"/>
        <v>157</v>
      </c>
      <c r="AA41" s="48">
        <f t="shared" si="4"/>
        <v>26</v>
      </c>
      <c r="AB41" s="49" t="str">
        <f t="shared" si="5"/>
        <v xml:space="preserve"> </v>
      </c>
      <c r="AC41" s="49" t="str">
        <f t="shared" si="6"/>
        <v xml:space="preserve"> </v>
      </c>
    </row>
    <row r="42" spans="1:29" ht="15.6" x14ac:dyDescent="0.3">
      <c r="A42" s="70" t="s">
        <v>307</v>
      </c>
      <c r="B42" s="15" t="s">
        <v>280</v>
      </c>
      <c r="C42" s="25"/>
      <c r="D42" s="26"/>
      <c r="E42" s="26"/>
      <c r="F42" s="26">
        <v>3</v>
      </c>
      <c r="G42" s="26"/>
      <c r="H42" s="26">
        <v>1</v>
      </c>
      <c r="I42" s="35">
        <v>11</v>
      </c>
      <c r="J42" s="172">
        <f t="shared" si="0"/>
        <v>26</v>
      </c>
      <c r="K42" s="31"/>
      <c r="L42" s="26"/>
      <c r="M42" s="26">
        <v>1</v>
      </c>
      <c r="N42" s="26"/>
      <c r="O42" s="26"/>
      <c r="P42" s="26"/>
      <c r="Q42" s="26">
        <v>2</v>
      </c>
      <c r="R42" s="26">
        <v>1</v>
      </c>
      <c r="S42" s="26"/>
      <c r="T42" s="26"/>
      <c r="U42" s="32">
        <v>11</v>
      </c>
      <c r="V42" s="23">
        <f t="shared" si="1"/>
        <v>19</v>
      </c>
      <c r="W42" s="25">
        <f>8+4+4+2+2</f>
        <v>20</v>
      </c>
      <c r="X42" s="36">
        <v>24.68</v>
      </c>
      <c r="Y42" s="21">
        <v>0</v>
      </c>
      <c r="Z42" s="19">
        <f t="shared" si="3"/>
        <v>45</v>
      </c>
      <c r="AA42" s="48">
        <f t="shared" si="4"/>
        <v>27</v>
      </c>
      <c r="AB42" s="49" t="str">
        <f t="shared" si="5"/>
        <v xml:space="preserve"> </v>
      </c>
      <c r="AC42" s="49" t="str">
        <f t="shared" si="6"/>
        <v xml:space="preserve"> </v>
      </c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6"/>
    </row>
    <row r="44" spans="1:29" x14ac:dyDescent="0.25">
      <c r="A44" s="263" t="s">
        <v>308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6" t="s">
        <v>309</v>
      </c>
      <c r="Z44" s="266"/>
      <c r="AA44" s="266"/>
      <c r="AB44" s="266"/>
      <c r="AC44" s="173" t="s">
        <v>310</v>
      </c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6"/>
    </row>
    <row r="46" spans="1:29" x14ac:dyDescent="0.25">
      <c r="A46" t="s">
        <v>27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</row>
    <row r="47" spans="1:29" x14ac:dyDescent="0.25">
      <c r="A47" t="s">
        <v>28</v>
      </c>
      <c r="B47" t="s">
        <v>311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6"/>
    </row>
    <row r="48" spans="1:29" x14ac:dyDescent="0.25">
      <c r="A48" t="s">
        <v>29</v>
      </c>
      <c r="B48" t="s">
        <v>312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</row>
    <row r="49" spans="1:27" x14ac:dyDescent="0.25">
      <c r="A49" t="s">
        <v>30</v>
      </c>
      <c r="B49" t="s">
        <v>311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6"/>
    </row>
    <row r="50" spans="1:27" x14ac:dyDescent="0.25">
      <c r="A50" t="s">
        <v>31</v>
      </c>
      <c r="B50" t="s">
        <v>313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6"/>
    </row>
    <row r="51" spans="1:27" x14ac:dyDescent="0.25">
      <c r="A51" t="s">
        <v>32</v>
      </c>
      <c r="B51" t="s">
        <v>314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6"/>
    </row>
    <row r="52" spans="1:27" x14ac:dyDescent="0.25">
      <c r="A52" t="s">
        <v>34</v>
      </c>
      <c r="B52" t="s">
        <v>315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6"/>
    </row>
    <row r="53" spans="1:27" x14ac:dyDescent="0.25">
      <c r="A53" t="s">
        <v>35</v>
      </c>
      <c r="B53" s="98" t="s">
        <v>316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6"/>
    </row>
    <row r="54" spans="1:27" x14ac:dyDescent="0.25">
      <c r="A54" t="s">
        <v>33</v>
      </c>
      <c r="B54" s="98" t="s">
        <v>314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6"/>
    </row>
  </sheetData>
  <mergeCells count="20">
    <mergeCell ref="A44:X44"/>
    <mergeCell ref="Y44:AB44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488E-4796-4ED1-B8C7-EF21323A60CA}">
  <dimension ref="A1:AC46"/>
  <sheetViews>
    <sheetView workbookViewId="0">
      <selection activeCell="B13" sqref="B13:AC13"/>
    </sheetView>
  </sheetViews>
  <sheetFormatPr defaultRowHeight="13.2" x14ac:dyDescent="0.25"/>
  <cols>
    <col min="1" max="1" width="18.77734375" customWidth="1"/>
  </cols>
  <sheetData>
    <row r="1" spans="1:29" ht="33" thickBot="1" x14ac:dyDescent="0.6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</row>
    <row r="2" spans="1:29" ht="13.8" thickBot="1" x14ac:dyDescent="0.3">
      <c r="A2" s="42" t="s">
        <v>1</v>
      </c>
      <c r="B2" s="326" t="s">
        <v>317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</row>
    <row r="3" spans="1:29" ht="13.8" thickBot="1" x14ac:dyDescent="0.3">
      <c r="A3" s="42" t="s">
        <v>2</v>
      </c>
      <c r="B3" s="327" t="s">
        <v>26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29" ht="13.8" thickBot="1" x14ac:dyDescent="0.3">
      <c r="A4" s="42" t="s">
        <v>25</v>
      </c>
      <c r="B4" s="327" t="s">
        <v>318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</row>
    <row r="5" spans="1:29" ht="13.8" thickBot="1" x14ac:dyDescent="0.3">
      <c r="A5" s="42" t="s">
        <v>3</v>
      </c>
      <c r="B5" s="328">
        <v>45780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</row>
    <row r="6" spans="1:29" ht="13.8" thickBot="1" x14ac:dyDescent="0.3">
      <c r="A6" s="42" t="s">
        <v>4</v>
      </c>
      <c r="B6" s="329" t="s">
        <v>319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</row>
    <row r="7" spans="1:29" ht="13.8" thickBot="1" x14ac:dyDescent="0.3">
      <c r="A7" s="42" t="s">
        <v>5</v>
      </c>
      <c r="B7" s="324" t="s">
        <v>320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</row>
    <row r="8" spans="1:29" ht="13.8" thickBot="1" x14ac:dyDescent="0.3">
      <c r="A8" s="42" t="s">
        <v>9</v>
      </c>
      <c r="B8" s="324" t="s">
        <v>23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</row>
    <row r="9" spans="1:29" ht="13.8" thickBot="1" x14ac:dyDescent="0.3">
      <c r="A9" s="42" t="s">
        <v>12</v>
      </c>
      <c r="B9" s="324" t="s">
        <v>19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</row>
    <row r="10" spans="1:29" ht="13.8" thickBot="1" x14ac:dyDescent="0.3">
      <c r="A10" s="42" t="s">
        <v>10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</row>
    <row r="11" spans="1:29" ht="13.8" thickBot="1" x14ac:dyDescent="0.3">
      <c r="A11" s="42" t="s">
        <v>11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</row>
    <row r="12" spans="1:29" ht="13.8" thickBot="1" x14ac:dyDescent="0.3">
      <c r="A12" s="42" t="s">
        <v>6</v>
      </c>
      <c r="B12" s="324" t="s">
        <v>321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</row>
    <row r="13" spans="1:29" ht="13.8" thickBot="1" x14ac:dyDescent="0.3">
      <c r="A13" s="42" t="s">
        <v>7</v>
      </c>
      <c r="B13" s="330" t="s">
        <v>322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</row>
    <row r="14" spans="1:29" ht="16.2" thickBot="1" x14ac:dyDescent="0.35">
      <c r="A14" s="332" t="s">
        <v>8</v>
      </c>
      <c r="B14" s="332" t="s">
        <v>22</v>
      </c>
      <c r="C14" s="333" t="s">
        <v>39</v>
      </c>
      <c r="D14" s="333"/>
      <c r="E14" s="333"/>
      <c r="F14" s="333"/>
      <c r="G14" s="333"/>
      <c r="H14" s="333"/>
      <c r="I14" s="333"/>
      <c r="J14" s="333"/>
      <c r="K14" s="174"/>
      <c r="L14" s="175"/>
      <c r="M14" s="175"/>
      <c r="N14" s="175"/>
      <c r="O14" s="175"/>
      <c r="P14" s="175" t="s">
        <v>38</v>
      </c>
      <c r="Q14" s="175"/>
      <c r="R14" s="175"/>
      <c r="S14" s="175"/>
      <c r="T14" s="175"/>
      <c r="U14" s="175"/>
      <c r="V14" s="176"/>
      <c r="W14" s="334" t="s">
        <v>16</v>
      </c>
      <c r="X14" s="334"/>
      <c r="Y14" s="334"/>
      <c r="Z14" s="335" t="s">
        <v>13</v>
      </c>
      <c r="AA14" s="335"/>
      <c r="AB14" s="177" t="s">
        <v>40</v>
      </c>
      <c r="AC14" s="178" t="s">
        <v>41</v>
      </c>
    </row>
    <row r="15" spans="1:29" ht="13.8" thickBot="1" x14ac:dyDescent="0.3">
      <c r="A15" s="332"/>
      <c r="B15" s="332"/>
      <c r="C15" s="179">
        <v>10</v>
      </c>
      <c r="D15" s="179">
        <v>9</v>
      </c>
      <c r="E15" s="179">
        <v>8</v>
      </c>
      <c r="F15" s="179">
        <v>7</v>
      </c>
      <c r="G15" s="179">
        <v>6</v>
      </c>
      <c r="H15" s="179">
        <v>5</v>
      </c>
      <c r="I15" s="180">
        <v>0</v>
      </c>
      <c r="J15" s="181" t="s">
        <v>24</v>
      </c>
      <c r="K15" s="182">
        <v>10</v>
      </c>
      <c r="L15" s="182">
        <v>9</v>
      </c>
      <c r="M15" s="182">
        <v>8</v>
      </c>
      <c r="N15" s="182">
        <v>7</v>
      </c>
      <c r="O15" s="182">
        <v>6</v>
      </c>
      <c r="P15" s="182">
        <v>5</v>
      </c>
      <c r="Q15" s="182">
        <v>4</v>
      </c>
      <c r="R15" s="182">
        <v>3</v>
      </c>
      <c r="S15" s="182">
        <v>2</v>
      </c>
      <c r="T15" s="182">
        <v>1</v>
      </c>
      <c r="U15" s="182">
        <v>0</v>
      </c>
      <c r="V15" s="183" t="s">
        <v>24</v>
      </c>
      <c r="W15" s="184" t="s">
        <v>17</v>
      </c>
      <c r="X15" s="185" t="s">
        <v>18</v>
      </c>
      <c r="Y15" s="186" t="s">
        <v>24</v>
      </c>
      <c r="Z15" s="187" t="s">
        <v>14</v>
      </c>
      <c r="AA15" s="188" t="s">
        <v>15</v>
      </c>
      <c r="AB15" s="189" t="s">
        <v>36</v>
      </c>
      <c r="AC15" s="190" t="s">
        <v>37</v>
      </c>
    </row>
    <row r="16" spans="1:29" ht="16.2" thickBot="1" x14ac:dyDescent="0.35">
      <c r="A16" s="191" t="s">
        <v>323</v>
      </c>
      <c r="B16" s="191" t="s">
        <v>324</v>
      </c>
      <c r="C16" s="192">
        <v>14</v>
      </c>
      <c r="D16" s="193">
        <v>1</v>
      </c>
      <c r="E16" s="193"/>
      <c r="F16" s="193"/>
      <c r="G16" s="193"/>
      <c r="H16" s="193"/>
      <c r="I16" s="153"/>
      <c r="J16" s="194">
        <f t="shared" ref="J16:J35" si="0">IF(SUM(C16:I16)=0,0,IF(SUM(C16:I16)&lt;15,"CHYBÍ",IF(SUM(C16:I16)&gt;15,"MOC",IF(SUM(C16:I16)=15,SUM(C16*10+D16*9+E16*8+F16*7+G16*6+H16*5)))))</f>
        <v>149</v>
      </c>
      <c r="K16" s="195">
        <v>7</v>
      </c>
      <c r="L16" s="154">
        <v>7</v>
      </c>
      <c r="M16" s="154"/>
      <c r="N16" s="154">
        <v>1</v>
      </c>
      <c r="O16" s="154"/>
      <c r="P16" s="154"/>
      <c r="Q16" s="154"/>
      <c r="R16" s="154"/>
      <c r="S16" s="154"/>
      <c r="T16" s="154"/>
      <c r="U16" s="155"/>
      <c r="V16" s="196">
        <f t="shared" ref="V16:V35" si="1">IF(SUM(K16:U16)=0,0,IF(SUM(K16:U16)&lt;15,"CHYBÍ",IF(SUM(K16:U16)=15,SUM(K16*10+L16*9+M16*8+N16*7+O16*6+P16*5+Q16*4+R16*3+S16*2+T16*1,IF(SUM(K16:U16)&gt;15,"MOC")))))</f>
        <v>140</v>
      </c>
      <c r="W16" s="197">
        <v>85</v>
      </c>
      <c r="X16" s="198">
        <v>21.04</v>
      </c>
      <c r="Y16" s="199">
        <f t="shared" ref="Y16:Y35" si="2">SUM(W16-X16)</f>
        <v>63.96</v>
      </c>
      <c r="Z16" s="200">
        <f t="shared" ref="Z16:Z35" si="3">SUM(J16+V16+Y16)</f>
        <v>352.96</v>
      </c>
      <c r="AA16" s="201">
        <f t="shared" ref="AA16:AA35" si="4">RANK(Z16,$Z$16:$Z$35)</f>
        <v>1</v>
      </c>
      <c r="AB16" s="49" t="str">
        <f t="shared" ref="AB16:AB35" si="5">IF(AND(J16&gt;=146,J16&lt;=150),"M",IF(AND(J16&gt;=140,J16&lt;=145),"I.",IF(AND(J16&gt;=130,J16&lt;=139),"II.",IF(AND(J16&gt;=125,J16&lt;=133),"III."," "))))</f>
        <v>M</v>
      </c>
      <c r="AC16" s="49" t="str">
        <f t="shared" ref="AC16:AC35" si="6">IF(AND(V16&gt;=137,V16&lt;=150),"M",IF(AND(V16&gt;=131,V16&lt;=136),"I.",IF(AND(V16&gt;=125,V16&lt;=130),"II.",IF(AND(V16&gt;=116,V16&lt;=124),"III."," "))))</f>
        <v>M</v>
      </c>
    </row>
    <row r="17" spans="1:29" ht="16.2" thickBot="1" x14ac:dyDescent="0.35">
      <c r="A17" s="191" t="s">
        <v>325</v>
      </c>
      <c r="B17" s="191" t="s">
        <v>326</v>
      </c>
      <c r="C17" s="202">
        <v>9</v>
      </c>
      <c r="D17" s="158">
        <v>6</v>
      </c>
      <c r="E17" s="158"/>
      <c r="F17" s="158"/>
      <c r="G17" s="158"/>
      <c r="H17" s="158"/>
      <c r="I17" s="157"/>
      <c r="J17" s="194">
        <f t="shared" si="0"/>
        <v>144</v>
      </c>
      <c r="K17" s="203">
        <v>5</v>
      </c>
      <c r="L17" s="158">
        <v>4</v>
      </c>
      <c r="M17" s="158">
        <v>5</v>
      </c>
      <c r="N17" s="158">
        <v>1</v>
      </c>
      <c r="O17" s="158"/>
      <c r="P17" s="158"/>
      <c r="Q17" s="158"/>
      <c r="R17" s="158"/>
      <c r="S17" s="158"/>
      <c r="T17" s="158"/>
      <c r="U17" s="159"/>
      <c r="V17" s="196">
        <f t="shared" si="1"/>
        <v>133</v>
      </c>
      <c r="W17" s="202">
        <v>86</v>
      </c>
      <c r="X17" s="204">
        <v>16.559999999999999</v>
      </c>
      <c r="Y17" s="205">
        <f t="shared" si="2"/>
        <v>69.44</v>
      </c>
      <c r="Z17" s="206">
        <f t="shared" si="3"/>
        <v>346.44</v>
      </c>
      <c r="AA17" s="201">
        <f t="shared" si="4"/>
        <v>2</v>
      </c>
      <c r="AB17" s="49" t="str">
        <f t="shared" si="5"/>
        <v>I.</v>
      </c>
      <c r="AC17" s="49" t="str">
        <f t="shared" si="6"/>
        <v>I.</v>
      </c>
    </row>
    <row r="18" spans="1:29" ht="16.2" thickBot="1" x14ac:dyDescent="0.35">
      <c r="A18" s="191" t="s">
        <v>327</v>
      </c>
      <c r="B18" s="191" t="s">
        <v>324</v>
      </c>
      <c r="C18" s="202">
        <v>10</v>
      </c>
      <c r="D18" s="158">
        <v>4</v>
      </c>
      <c r="E18" s="158">
        <v>1</v>
      </c>
      <c r="F18" s="158"/>
      <c r="G18" s="158"/>
      <c r="H18" s="158"/>
      <c r="I18" s="157"/>
      <c r="J18" s="194">
        <f t="shared" si="0"/>
        <v>144</v>
      </c>
      <c r="K18" s="203">
        <v>4</v>
      </c>
      <c r="L18" s="158">
        <v>4</v>
      </c>
      <c r="M18" s="158">
        <v>5</v>
      </c>
      <c r="N18" s="158">
        <v>2</v>
      </c>
      <c r="O18" s="158"/>
      <c r="P18" s="158"/>
      <c r="Q18" s="158"/>
      <c r="R18" s="158"/>
      <c r="S18" s="158"/>
      <c r="T18" s="158"/>
      <c r="U18" s="159"/>
      <c r="V18" s="196">
        <f t="shared" si="1"/>
        <v>130</v>
      </c>
      <c r="W18" s="202">
        <v>66</v>
      </c>
      <c r="X18" s="207">
        <v>14.51</v>
      </c>
      <c r="Y18" s="205">
        <f t="shared" si="2"/>
        <v>51.49</v>
      </c>
      <c r="Z18" s="206">
        <f t="shared" si="3"/>
        <v>325.49</v>
      </c>
      <c r="AA18" s="201">
        <f t="shared" si="4"/>
        <v>3</v>
      </c>
      <c r="AB18" s="49" t="str">
        <f t="shared" si="5"/>
        <v>I.</v>
      </c>
      <c r="AC18" s="49" t="str">
        <f t="shared" si="6"/>
        <v>II.</v>
      </c>
    </row>
    <row r="19" spans="1:29" ht="16.2" thickBot="1" x14ac:dyDescent="0.35">
      <c r="A19" s="152" t="s">
        <v>328</v>
      </c>
      <c r="B19" s="152" t="s">
        <v>324</v>
      </c>
      <c r="C19" s="25">
        <v>13</v>
      </c>
      <c r="D19" s="26">
        <v>2</v>
      </c>
      <c r="E19" s="26"/>
      <c r="F19" s="26"/>
      <c r="G19" s="26"/>
      <c r="H19" s="26"/>
      <c r="I19" s="27"/>
      <c r="J19" s="194">
        <f t="shared" si="0"/>
        <v>148</v>
      </c>
      <c r="K19" s="31">
        <v>3</v>
      </c>
      <c r="L19" s="26">
        <v>9</v>
      </c>
      <c r="M19" s="26">
        <v>1</v>
      </c>
      <c r="N19" s="26">
        <v>2</v>
      </c>
      <c r="O19" s="26"/>
      <c r="P19" s="26"/>
      <c r="Q19" s="26"/>
      <c r="R19" s="26"/>
      <c r="S19" s="26"/>
      <c r="T19" s="26"/>
      <c r="U19" s="32"/>
      <c r="V19" s="196">
        <f t="shared" si="1"/>
        <v>133</v>
      </c>
      <c r="W19" s="25">
        <v>55</v>
      </c>
      <c r="X19" s="36">
        <v>11.63</v>
      </c>
      <c r="Y19" s="205">
        <f t="shared" si="2"/>
        <v>43.37</v>
      </c>
      <c r="Z19" s="206">
        <f t="shared" si="3"/>
        <v>324.37</v>
      </c>
      <c r="AA19" s="201">
        <f t="shared" si="4"/>
        <v>4</v>
      </c>
      <c r="AB19" s="49" t="str">
        <f t="shared" si="5"/>
        <v>M</v>
      </c>
      <c r="AC19" s="49" t="str">
        <f t="shared" si="6"/>
        <v>I.</v>
      </c>
    </row>
    <row r="20" spans="1:29" ht="16.2" thickBot="1" x14ac:dyDescent="0.35">
      <c r="A20" s="15" t="s">
        <v>329</v>
      </c>
      <c r="B20" s="15" t="s">
        <v>324</v>
      </c>
      <c r="C20" s="25">
        <v>8</v>
      </c>
      <c r="D20" s="26">
        <v>6</v>
      </c>
      <c r="E20" s="26">
        <v>1</v>
      </c>
      <c r="F20" s="26"/>
      <c r="G20" s="26"/>
      <c r="H20" s="26"/>
      <c r="I20" s="27"/>
      <c r="J20" s="194">
        <f t="shared" si="0"/>
        <v>142</v>
      </c>
      <c r="K20" s="31">
        <v>2</v>
      </c>
      <c r="L20" s="26">
        <v>6</v>
      </c>
      <c r="M20" s="26">
        <v>4</v>
      </c>
      <c r="N20" s="26">
        <v>3</v>
      </c>
      <c r="O20" s="26"/>
      <c r="P20" s="26"/>
      <c r="Q20" s="26"/>
      <c r="R20" s="26"/>
      <c r="S20" s="26"/>
      <c r="T20" s="26"/>
      <c r="U20" s="32"/>
      <c r="V20" s="196">
        <f t="shared" si="1"/>
        <v>127</v>
      </c>
      <c r="W20" s="25">
        <v>70</v>
      </c>
      <c r="X20" s="36">
        <v>17.88</v>
      </c>
      <c r="Y20" s="205">
        <f t="shared" si="2"/>
        <v>52.120000000000005</v>
      </c>
      <c r="Z20" s="206">
        <f t="shared" si="3"/>
        <v>321.12</v>
      </c>
      <c r="AA20" s="201">
        <f t="shared" si="4"/>
        <v>5</v>
      </c>
      <c r="AB20" s="49" t="str">
        <f t="shared" si="5"/>
        <v>I.</v>
      </c>
      <c r="AC20" s="49" t="str">
        <f t="shared" si="6"/>
        <v>II.</v>
      </c>
    </row>
    <row r="21" spans="1:29" ht="16.2" thickBot="1" x14ac:dyDescent="0.35">
      <c r="A21" s="15" t="s">
        <v>330</v>
      </c>
      <c r="B21" s="15" t="s">
        <v>331</v>
      </c>
      <c r="C21" s="25">
        <v>8</v>
      </c>
      <c r="D21" s="26">
        <v>7</v>
      </c>
      <c r="E21" s="26"/>
      <c r="F21" s="26"/>
      <c r="G21" s="26"/>
      <c r="H21" s="26"/>
      <c r="I21" s="27"/>
      <c r="J21" s="194">
        <f t="shared" si="0"/>
        <v>143</v>
      </c>
      <c r="K21" s="31">
        <v>2</v>
      </c>
      <c r="L21" s="26">
        <v>8</v>
      </c>
      <c r="M21" s="26">
        <v>3</v>
      </c>
      <c r="N21" s="26">
        <v>1</v>
      </c>
      <c r="O21" s="26">
        <v>1</v>
      </c>
      <c r="P21" s="26"/>
      <c r="Q21" s="26"/>
      <c r="R21" s="26"/>
      <c r="S21" s="26"/>
      <c r="T21" s="26"/>
      <c r="U21" s="32"/>
      <c r="V21" s="196">
        <f t="shared" si="1"/>
        <v>129</v>
      </c>
      <c r="W21" s="25">
        <v>57</v>
      </c>
      <c r="X21" s="36">
        <v>14.6</v>
      </c>
      <c r="Y21" s="208">
        <f t="shared" si="2"/>
        <v>42.4</v>
      </c>
      <c r="Z21" s="209">
        <f t="shared" si="3"/>
        <v>314.39999999999998</v>
      </c>
      <c r="AA21" s="201">
        <f t="shared" si="4"/>
        <v>6</v>
      </c>
      <c r="AB21" s="49" t="str">
        <f t="shared" si="5"/>
        <v>I.</v>
      </c>
      <c r="AC21" s="49" t="str">
        <f t="shared" si="6"/>
        <v>II.</v>
      </c>
    </row>
    <row r="22" spans="1:29" ht="16.2" thickBot="1" x14ac:dyDescent="0.35">
      <c r="A22" s="15" t="s">
        <v>332</v>
      </c>
      <c r="B22" s="15" t="s">
        <v>324</v>
      </c>
      <c r="C22" s="25">
        <v>6</v>
      </c>
      <c r="D22" s="26">
        <v>7</v>
      </c>
      <c r="E22" s="26">
        <v>1</v>
      </c>
      <c r="F22" s="26">
        <v>1</v>
      </c>
      <c r="G22" s="26"/>
      <c r="H22" s="26"/>
      <c r="I22" s="27"/>
      <c r="J22" s="194">
        <f t="shared" si="0"/>
        <v>138</v>
      </c>
      <c r="K22" s="31">
        <v>3</v>
      </c>
      <c r="L22" s="26">
        <v>2</v>
      </c>
      <c r="M22" s="26">
        <v>3</v>
      </c>
      <c r="N22" s="26">
        <v>6</v>
      </c>
      <c r="O22" s="26"/>
      <c r="P22" s="26"/>
      <c r="Q22" s="26">
        <v>1</v>
      </c>
      <c r="R22" s="26"/>
      <c r="S22" s="26"/>
      <c r="T22" s="26"/>
      <c r="U22" s="32"/>
      <c r="V22" s="196">
        <f t="shared" si="1"/>
        <v>118</v>
      </c>
      <c r="W22" s="25">
        <v>65</v>
      </c>
      <c r="X22" s="36">
        <v>11.16</v>
      </c>
      <c r="Y22" s="205">
        <f t="shared" si="2"/>
        <v>53.84</v>
      </c>
      <c r="Z22" s="206">
        <f t="shared" si="3"/>
        <v>309.84000000000003</v>
      </c>
      <c r="AA22" s="201">
        <f t="shared" si="4"/>
        <v>7</v>
      </c>
      <c r="AB22" s="49" t="str">
        <f t="shared" si="5"/>
        <v>II.</v>
      </c>
      <c r="AC22" s="49" t="str">
        <f t="shared" si="6"/>
        <v>III.</v>
      </c>
    </row>
    <row r="23" spans="1:29" ht="16.2" thickBot="1" x14ac:dyDescent="0.35">
      <c r="A23" s="15" t="s">
        <v>333</v>
      </c>
      <c r="B23" s="15" t="s">
        <v>331</v>
      </c>
      <c r="C23" s="25">
        <v>7</v>
      </c>
      <c r="D23" s="26">
        <v>8</v>
      </c>
      <c r="E23" s="26"/>
      <c r="F23" s="26"/>
      <c r="G23" s="26"/>
      <c r="H23" s="26"/>
      <c r="I23" s="27"/>
      <c r="J23" s="194">
        <f t="shared" si="0"/>
        <v>142</v>
      </c>
      <c r="K23" s="31">
        <v>4</v>
      </c>
      <c r="L23" s="26">
        <v>2</v>
      </c>
      <c r="M23" s="26">
        <v>7</v>
      </c>
      <c r="N23" s="26">
        <v>2</v>
      </c>
      <c r="O23" s="26"/>
      <c r="P23" s="26"/>
      <c r="Q23" s="26"/>
      <c r="R23" s="26"/>
      <c r="S23" s="26"/>
      <c r="T23" s="26"/>
      <c r="U23" s="32"/>
      <c r="V23" s="196">
        <f t="shared" si="1"/>
        <v>128</v>
      </c>
      <c r="W23" s="25">
        <v>58</v>
      </c>
      <c r="X23" s="36">
        <v>20.350000000000001</v>
      </c>
      <c r="Y23" s="205">
        <f t="shared" si="2"/>
        <v>37.65</v>
      </c>
      <c r="Z23" s="206">
        <f t="shared" si="3"/>
        <v>307.64999999999998</v>
      </c>
      <c r="AA23" s="201">
        <f t="shared" si="4"/>
        <v>8</v>
      </c>
      <c r="AB23" s="49" t="str">
        <f t="shared" si="5"/>
        <v>I.</v>
      </c>
      <c r="AC23" s="49" t="str">
        <f t="shared" si="6"/>
        <v>II.</v>
      </c>
    </row>
    <row r="24" spans="1:29" ht="16.2" thickBot="1" x14ac:dyDescent="0.35">
      <c r="A24" s="15" t="s">
        <v>334</v>
      </c>
      <c r="B24" s="15" t="s">
        <v>331</v>
      </c>
      <c r="C24" s="25">
        <v>8</v>
      </c>
      <c r="D24" s="26">
        <v>6</v>
      </c>
      <c r="E24" s="26">
        <v>1</v>
      </c>
      <c r="F24" s="26"/>
      <c r="G24" s="26"/>
      <c r="H24" s="26"/>
      <c r="I24" s="27"/>
      <c r="J24" s="194">
        <f t="shared" si="0"/>
        <v>142</v>
      </c>
      <c r="K24" s="31">
        <v>2</v>
      </c>
      <c r="L24" s="26">
        <v>4</v>
      </c>
      <c r="M24" s="26">
        <v>6</v>
      </c>
      <c r="N24" s="26">
        <v>2</v>
      </c>
      <c r="O24" s="26">
        <v>1</v>
      </c>
      <c r="P24" s="26"/>
      <c r="Q24" s="26"/>
      <c r="R24" s="26"/>
      <c r="S24" s="26"/>
      <c r="T24" s="26"/>
      <c r="U24" s="32"/>
      <c r="V24" s="196">
        <f t="shared" si="1"/>
        <v>124</v>
      </c>
      <c r="W24" s="25">
        <v>51</v>
      </c>
      <c r="X24" s="36">
        <v>18.32</v>
      </c>
      <c r="Y24" s="205">
        <f t="shared" si="2"/>
        <v>32.68</v>
      </c>
      <c r="Z24" s="206">
        <f t="shared" si="3"/>
        <v>298.68</v>
      </c>
      <c r="AA24" s="201">
        <f t="shared" si="4"/>
        <v>9</v>
      </c>
      <c r="AB24" s="49" t="str">
        <f t="shared" si="5"/>
        <v>I.</v>
      </c>
      <c r="AC24" s="49" t="str">
        <f t="shared" si="6"/>
        <v>III.</v>
      </c>
    </row>
    <row r="25" spans="1:29" ht="16.2" thickBot="1" x14ac:dyDescent="0.35">
      <c r="A25" s="15" t="s">
        <v>335</v>
      </c>
      <c r="B25" s="15" t="s">
        <v>324</v>
      </c>
      <c r="C25" s="25">
        <v>2</v>
      </c>
      <c r="D25" s="26">
        <v>7</v>
      </c>
      <c r="E25" s="26">
        <v>4</v>
      </c>
      <c r="F25" s="26">
        <v>1</v>
      </c>
      <c r="G25" s="26">
        <v>1</v>
      </c>
      <c r="H25" s="26"/>
      <c r="I25" s="27"/>
      <c r="J25" s="194">
        <f t="shared" si="0"/>
        <v>128</v>
      </c>
      <c r="K25" s="31">
        <v>2</v>
      </c>
      <c r="L25" s="26">
        <v>2</v>
      </c>
      <c r="M25" s="26">
        <v>4</v>
      </c>
      <c r="N25" s="26">
        <v>2</v>
      </c>
      <c r="O25" s="26"/>
      <c r="P25" s="26">
        <v>5</v>
      </c>
      <c r="Q25" s="26"/>
      <c r="R25" s="26"/>
      <c r="S25" s="26"/>
      <c r="T25" s="26"/>
      <c r="U25" s="32"/>
      <c r="V25" s="196">
        <f t="shared" si="1"/>
        <v>109</v>
      </c>
      <c r="W25" s="25">
        <v>77</v>
      </c>
      <c r="X25" s="36">
        <v>21.28</v>
      </c>
      <c r="Y25" s="205">
        <f t="shared" si="2"/>
        <v>55.72</v>
      </c>
      <c r="Z25" s="206">
        <f t="shared" si="3"/>
        <v>292.72000000000003</v>
      </c>
      <c r="AA25" s="201">
        <f t="shared" si="4"/>
        <v>10</v>
      </c>
      <c r="AB25" s="49" t="str">
        <f t="shared" si="5"/>
        <v>III.</v>
      </c>
      <c r="AC25" s="49" t="str">
        <f t="shared" si="6"/>
        <v xml:space="preserve"> </v>
      </c>
    </row>
    <row r="26" spans="1:29" ht="16.2" thickBot="1" x14ac:dyDescent="0.35">
      <c r="A26" s="15" t="s">
        <v>336</v>
      </c>
      <c r="B26" s="15" t="s">
        <v>324</v>
      </c>
      <c r="C26" s="25">
        <v>4</v>
      </c>
      <c r="D26" s="26">
        <v>10</v>
      </c>
      <c r="E26" s="26">
        <v>1</v>
      </c>
      <c r="F26" s="26"/>
      <c r="G26" s="26"/>
      <c r="H26" s="26"/>
      <c r="I26" s="27"/>
      <c r="J26" s="194">
        <f t="shared" si="0"/>
        <v>138</v>
      </c>
      <c r="K26" s="31">
        <v>2</v>
      </c>
      <c r="L26" s="26">
        <v>3</v>
      </c>
      <c r="M26" s="26">
        <v>6</v>
      </c>
      <c r="N26" s="26">
        <v>4</v>
      </c>
      <c r="O26" s="26"/>
      <c r="P26" s="26"/>
      <c r="Q26" s="26"/>
      <c r="R26" s="26"/>
      <c r="S26" s="26"/>
      <c r="T26" s="26"/>
      <c r="U26" s="32"/>
      <c r="V26" s="196">
        <f t="shared" si="1"/>
        <v>123</v>
      </c>
      <c r="W26" s="25">
        <v>47</v>
      </c>
      <c r="X26" s="36">
        <v>16.010000000000002</v>
      </c>
      <c r="Y26" s="205">
        <f t="shared" si="2"/>
        <v>30.99</v>
      </c>
      <c r="Z26" s="206">
        <f t="shared" si="3"/>
        <v>291.99</v>
      </c>
      <c r="AA26" s="201">
        <f t="shared" si="4"/>
        <v>11</v>
      </c>
      <c r="AB26" s="49" t="str">
        <f t="shared" si="5"/>
        <v>II.</v>
      </c>
      <c r="AC26" s="49" t="str">
        <f t="shared" si="6"/>
        <v>III.</v>
      </c>
    </row>
    <row r="27" spans="1:29" ht="16.2" thickBot="1" x14ac:dyDescent="0.35">
      <c r="A27" s="15" t="s">
        <v>337</v>
      </c>
      <c r="B27" s="15" t="s">
        <v>324</v>
      </c>
      <c r="C27" s="25">
        <v>6</v>
      </c>
      <c r="D27" s="26">
        <v>7</v>
      </c>
      <c r="E27" s="26">
        <v>2</v>
      </c>
      <c r="F27" s="26"/>
      <c r="G27" s="26"/>
      <c r="H27" s="26"/>
      <c r="I27" s="27"/>
      <c r="J27" s="194">
        <f t="shared" si="0"/>
        <v>139</v>
      </c>
      <c r="K27" s="31">
        <v>2</v>
      </c>
      <c r="L27" s="26">
        <v>5</v>
      </c>
      <c r="M27" s="26">
        <v>3</v>
      </c>
      <c r="N27" s="26">
        <v>3</v>
      </c>
      <c r="O27" s="26">
        <v>1</v>
      </c>
      <c r="P27" s="26"/>
      <c r="Q27" s="26"/>
      <c r="R27" s="26"/>
      <c r="S27" s="26">
        <v>1</v>
      </c>
      <c r="T27" s="26"/>
      <c r="U27" s="32"/>
      <c r="V27" s="196">
        <f t="shared" si="1"/>
        <v>118</v>
      </c>
      <c r="W27" s="25">
        <v>54</v>
      </c>
      <c r="X27" s="36">
        <v>21.44</v>
      </c>
      <c r="Y27" s="205">
        <f t="shared" si="2"/>
        <v>32.56</v>
      </c>
      <c r="Z27" s="206">
        <f t="shared" si="3"/>
        <v>289.56</v>
      </c>
      <c r="AA27" s="201">
        <f t="shared" si="4"/>
        <v>12</v>
      </c>
      <c r="AB27" s="49" t="str">
        <f t="shared" si="5"/>
        <v>II.</v>
      </c>
      <c r="AC27" s="49" t="str">
        <f t="shared" si="6"/>
        <v>III.</v>
      </c>
    </row>
    <row r="28" spans="1:29" ht="16.2" thickBot="1" x14ac:dyDescent="0.35">
      <c r="A28" s="15" t="s">
        <v>338</v>
      </c>
      <c r="B28" s="15" t="s">
        <v>331</v>
      </c>
      <c r="C28" s="25">
        <v>9</v>
      </c>
      <c r="D28" s="26">
        <v>6</v>
      </c>
      <c r="E28" s="26"/>
      <c r="F28" s="26"/>
      <c r="G28" s="26"/>
      <c r="H28" s="26"/>
      <c r="I28" s="27"/>
      <c r="J28" s="194">
        <f t="shared" si="0"/>
        <v>144</v>
      </c>
      <c r="K28" s="31">
        <v>1</v>
      </c>
      <c r="L28" s="26">
        <v>8</v>
      </c>
      <c r="M28" s="26">
        <v>1</v>
      </c>
      <c r="N28" s="26">
        <v>5</v>
      </c>
      <c r="O28" s="26"/>
      <c r="P28" s="26"/>
      <c r="Q28" s="26"/>
      <c r="R28" s="26"/>
      <c r="S28" s="26"/>
      <c r="T28" s="26"/>
      <c r="U28" s="32"/>
      <c r="V28" s="196">
        <f t="shared" si="1"/>
        <v>125</v>
      </c>
      <c r="W28" s="25">
        <v>39</v>
      </c>
      <c r="X28" s="36">
        <v>21.4</v>
      </c>
      <c r="Y28" s="208">
        <f t="shared" si="2"/>
        <v>17.600000000000001</v>
      </c>
      <c r="Z28" s="209">
        <f t="shared" si="3"/>
        <v>286.60000000000002</v>
      </c>
      <c r="AA28" s="201">
        <f t="shared" si="4"/>
        <v>13</v>
      </c>
      <c r="AB28" s="49" t="str">
        <f t="shared" si="5"/>
        <v>I.</v>
      </c>
      <c r="AC28" s="49" t="str">
        <f t="shared" si="6"/>
        <v>II.</v>
      </c>
    </row>
    <row r="29" spans="1:29" ht="16.2" thickBot="1" x14ac:dyDescent="0.35">
      <c r="A29" s="210" t="s">
        <v>339</v>
      </c>
      <c r="B29" s="211" t="s">
        <v>340</v>
      </c>
      <c r="C29" s="25">
        <v>6</v>
      </c>
      <c r="D29" s="26">
        <v>5</v>
      </c>
      <c r="E29" s="26">
        <v>4</v>
      </c>
      <c r="F29" s="26"/>
      <c r="G29" s="26"/>
      <c r="H29" s="26"/>
      <c r="I29" s="27"/>
      <c r="J29" s="194">
        <f t="shared" si="0"/>
        <v>137</v>
      </c>
      <c r="K29" s="31">
        <v>1</v>
      </c>
      <c r="L29" s="26">
        <v>4</v>
      </c>
      <c r="M29" s="26">
        <v>3</v>
      </c>
      <c r="N29" s="26">
        <v>4</v>
      </c>
      <c r="O29" s="26">
        <v>1</v>
      </c>
      <c r="P29" s="26">
        <v>2</v>
      </c>
      <c r="Q29" s="26"/>
      <c r="R29" s="26"/>
      <c r="S29" s="26"/>
      <c r="T29" s="26"/>
      <c r="U29" s="32"/>
      <c r="V29" s="196">
        <f t="shared" si="1"/>
        <v>114</v>
      </c>
      <c r="W29" s="25">
        <v>51</v>
      </c>
      <c r="X29" s="36">
        <v>15.95</v>
      </c>
      <c r="Y29" s="205">
        <f t="shared" si="2"/>
        <v>35.049999999999997</v>
      </c>
      <c r="Z29" s="206">
        <f t="shared" si="3"/>
        <v>286.05</v>
      </c>
      <c r="AA29" s="201">
        <f t="shared" si="4"/>
        <v>14</v>
      </c>
      <c r="AB29" s="49" t="str">
        <f t="shared" si="5"/>
        <v>II.</v>
      </c>
      <c r="AC29" s="49" t="str">
        <f t="shared" si="6"/>
        <v xml:space="preserve"> </v>
      </c>
    </row>
    <row r="30" spans="1:29" ht="16.2" thickBot="1" x14ac:dyDescent="0.35">
      <c r="A30" s="15" t="s">
        <v>341</v>
      </c>
      <c r="B30" s="15" t="s">
        <v>326</v>
      </c>
      <c r="C30" s="25">
        <v>8</v>
      </c>
      <c r="D30" s="26">
        <v>4</v>
      </c>
      <c r="E30" s="26">
        <v>3</v>
      </c>
      <c r="F30" s="26"/>
      <c r="G30" s="26"/>
      <c r="H30" s="26"/>
      <c r="I30" s="27"/>
      <c r="J30" s="194">
        <f t="shared" si="0"/>
        <v>140</v>
      </c>
      <c r="K30" s="31">
        <v>3</v>
      </c>
      <c r="L30" s="26">
        <v>3</v>
      </c>
      <c r="M30" s="26">
        <v>4</v>
      </c>
      <c r="N30" s="26">
        <v>1</v>
      </c>
      <c r="O30" s="26">
        <v>2</v>
      </c>
      <c r="P30" s="26">
        <v>2</v>
      </c>
      <c r="Q30" s="26"/>
      <c r="R30" s="26"/>
      <c r="S30" s="26"/>
      <c r="T30" s="26"/>
      <c r="U30" s="32"/>
      <c r="V30" s="196">
        <f t="shared" si="1"/>
        <v>118</v>
      </c>
      <c r="W30" s="25">
        <v>26</v>
      </c>
      <c r="X30" s="36">
        <v>16</v>
      </c>
      <c r="Y30" s="208">
        <f t="shared" si="2"/>
        <v>10</v>
      </c>
      <c r="Z30" s="209">
        <f t="shared" si="3"/>
        <v>268</v>
      </c>
      <c r="AA30" s="201">
        <f t="shared" si="4"/>
        <v>15</v>
      </c>
      <c r="AB30" s="49" t="str">
        <f t="shared" si="5"/>
        <v>I.</v>
      </c>
      <c r="AC30" s="49" t="str">
        <f t="shared" si="6"/>
        <v>III.</v>
      </c>
    </row>
    <row r="31" spans="1:29" ht="16.2" thickBot="1" x14ac:dyDescent="0.35">
      <c r="A31" s="15" t="s">
        <v>342</v>
      </c>
      <c r="B31" s="15" t="s">
        <v>331</v>
      </c>
      <c r="C31" s="25">
        <v>5</v>
      </c>
      <c r="D31" s="26">
        <v>9</v>
      </c>
      <c r="E31" s="26">
        <v>1</v>
      </c>
      <c r="F31" s="26"/>
      <c r="G31" s="26"/>
      <c r="H31" s="26"/>
      <c r="I31" s="27"/>
      <c r="J31" s="194">
        <f t="shared" si="0"/>
        <v>139</v>
      </c>
      <c r="K31" s="31">
        <v>3</v>
      </c>
      <c r="L31" s="26">
        <v>3</v>
      </c>
      <c r="M31" s="26">
        <v>4</v>
      </c>
      <c r="N31" s="26">
        <v>1</v>
      </c>
      <c r="O31" s="26">
        <v>1</v>
      </c>
      <c r="P31" s="26">
        <v>2</v>
      </c>
      <c r="Q31" s="26"/>
      <c r="R31" s="26"/>
      <c r="S31" s="26"/>
      <c r="T31" s="26"/>
      <c r="U31" s="32">
        <v>1</v>
      </c>
      <c r="V31" s="196">
        <f t="shared" si="1"/>
        <v>112</v>
      </c>
      <c r="W31" s="25">
        <v>26</v>
      </c>
      <c r="X31" s="36">
        <v>15.1</v>
      </c>
      <c r="Y31" s="208">
        <f t="shared" si="2"/>
        <v>10.9</v>
      </c>
      <c r="Z31" s="209">
        <f t="shared" si="3"/>
        <v>261.89999999999998</v>
      </c>
      <c r="AA31" s="201">
        <f t="shared" si="4"/>
        <v>16</v>
      </c>
      <c r="AB31" s="49" t="str">
        <f t="shared" si="5"/>
        <v>II.</v>
      </c>
      <c r="AC31" s="49" t="str">
        <f t="shared" si="6"/>
        <v xml:space="preserve"> </v>
      </c>
    </row>
    <row r="32" spans="1:29" ht="16.2" thickBot="1" x14ac:dyDescent="0.35">
      <c r="A32" s="15" t="s">
        <v>343</v>
      </c>
      <c r="B32" s="15" t="s">
        <v>324</v>
      </c>
      <c r="C32" s="25"/>
      <c r="D32" s="26">
        <v>8</v>
      </c>
      <c r="E32" s="26">
        <v>5</v>
      </c>
      <c r="F32" s="26">
        <v>1</v>
      </c>
      <c r="G32" s="26"/>
      <c r="H32" s="26"/>
      <c r="I32" s="27">
        <v>1</v>
      </c>
      <c r="J32" s="194">
        <f t="shared" si="0"/>
        <v>119</v>
      </c>
      <c r="K32" s="31">
        <v>1</v>
      </c>
      <c r="L32" s="26"/>
      <c r="M32" s="26">
        <v>3</v>
      </c>
      <c r="N32" s="26">
        <v>6</v>
      </c>
      <c r="O32" s="26">
        <v>2</v>
      </c>
      <c r="P32" s="26">
        <v>2</v>
      </c>
      <c r="Q32" s="26"/>
      <c r="R32" s="26"/>
      <c r="S32" s="26"/>
      <c r="T32" s="26">
        <v>1</v>
      </c>
      <c r="U32" s="32"/>
      <c r="V32" s="196">
        <f t="shared" si="1"/>
        <v>99</v>
      </c>
      <c r="W32" s="25">
        <v>50</v>
      </c>
      <c r="X32" s="36">
        <v>9.6300000000000008</v>
      </c>
      <c r="Y32" s="205">
        <f t="shared" si="2"/>
        <v>40.369999999999997</v>
      </c>
      <c r="Z32" s="206">
        <f t="shared" si="3"/>
        <v>258.37</v>
      </c>
      <c r="AA32" s="201">
        <f t="shared" si="4"/>
        <v>17</v>
      </c>
      <c r="AB32" s="49" t="str">
        <f t="shared" si="5"/>
        <v xml:space="preserve"> </v>
      </c>
      <c r="AC32" s="49" t="str">
        <f t="shared" si="6"/>
        <v xml:space="preserve"> </v>
      </c>
    </row>
    <row r="33" spans="1:29" ht="16.2" thickBot="1" x14ac:dyDescent="0.35">
      <c r="A33" s="15" t="s">
        <v>344</v>
      </c>
      <c r="B33" s="15" t="s">
        <v>331</v>
      </c>
      <c r="C33" s="25">
        <v>2</v>
      </c>
      <c r="D33" s="26">
        <v>6</v>
      </c>
      <c r="E33" s="26">
        <v>7</v>
      </c>
      <c r="F33" s="26"/>
      <c r="G33" s="26"/>
      <c r="H33" s="26"/>
      <c r="I33" s="27"/>
      <c r="J33" s="194">
        <f t="shared" si="0"/>
        <v>130</v>
      </c>
      <c r="K33" s="31">
        <v>1</v>
      </c>
      <c r="L33" s="26">
        <v>2</v>
      </c>
      <c r="M33" s="26">
        <v>1</v>
      </c>
      <c r="N33" s="26">
        <v>3</v>
      </c>
      <c r="O33" s="26">
        <v>4</v>
      </c>
      <c r="P33" s="26"/>
      <c r="Q33" s="26">
        <v>1</v>
      </c>
      <c r="R33" s="26">
        <v>2</v>
      </c>
      <c r="S33" s="26"/>
      <c r="T33" s="26">
        <v>1</v>
      </c>
      <c r="U33" s="32"/>
      <c r="V33" s="196">
        <f t="shared" si="1"/>
        <v>92</v>
      </c>
      <c r="W33" s="25">
        <v>46</v>
      </c>
      <c r="X33" s="36">
        <v>19.399999999999999</v>
      </c>
      <c r="Y33" s="208">
        <f t="shared" si="2"/>
        <v>26.6</v>
      </c>
      <c r="Z33" s="209">
        <f t="shared" si="3"/>
        <v>248.6</v>
      </c>
      <c r="AA33" s="201">
        <f t="shared" si="4"/>
        <v>18</v>
      </c>
      <c r="AB33" s="49" t="str">
        <f t="shared" si="5"/>
        <v>II.</v>
      </c>
      <c r="AC33" s="49" t="str">
        <f t="shared" si="6"/>
        <v xml:space="preserve"> </v>
      </c>
    </row>
    <row r="34" spans="1:29" ht="16.2" thickBot="1" x14ac:dyDescent="0.35">
      <c r="A34" s="15" t="s">
        <v>345</v>
      </c>
      <c r="B34" s="15" t="s">
        <v>326</v>
      </c>
      <c r="C34" s="25">
        <v>3</v>
      </c>
      <c r="D34" s="26">
        <v>7</v>
      </c>
      <c r="E34" s="26">
        <v>5</v>
      </c>
      <c r="F34" s="26"/>
      <c r="G34" s="26"/>
      <c r="H34" s="26"/>
      <c r="I34" s="27"/>
      <c r="J34" s="194">
        <f t="shared" si="0"/>
        <v>133</v>
      </c>
      <c r="K34" s="31"/>
      <c r="L34" s="26">
        <v>2</v>
      </c>
      <c r="M34" s="26">
        <v>4</v>
      </c>
      <c r="N34" s="26">
        <v>2</v>
      </c>
      <c r="O34" s="26">
        <v>2</v>
      </c>
      <c r="P34" s="26">
        <v>3</v>
      </c>
      <c r="Q34" s="26">
        <v>2</v>
      </c>
      <c r="R34" s="26"/>
      <c r="S34" s="26"/>
      <c r="T34" s="26"/>
      <c r="U34" s="32"/>
      <c r="V34" s="196">
        <f t="shared" si="1"/>
        <v>99</v>
      </c>
      <c r="W34" s="25">
        <v>22</v>
      </c>
      <c r="X34" s="36">
        <v>22</v>
      </c>
      <c r="Y34" s="205">
        <f t="shared" si="2"/>
        <v>0</v>
      </c>
      <c r="Z34" s="209">
        <f t="shared" si="3"/>
        <v>232</v>
      </c>
      <c r="AA34" s="201">
        <f t="shared" si="4"/>
        <v>19</v>
      </c>
      <c r="AB34" s="49" t="str">
        <f t="shared" si="5"/>
        <v>II.</v>
      </c>
      <c r="AC34" s="49" t="str">
        <f t="shared" si="6"/>
        <v xml:space="preserve"> </v>
      </c>
    </row>
    <row r="35" spans="1:29" ht="15.6" x14ac:dyDescent="0.3">
      <c r="A35" s="15" t="s">
        <v>346</v>
      </c>
      <c r="B35" s="211" t="s">
        <v>347</v>
      </c>
      <c r="C35" s="25">
        <v>3</v>
      </c>
      <c r="D35" s="26"/>
      <c r="E35" s="26">
        <v>3</v>
      </c>
      <c r="F35" s="26">
        <v>4</v>
      </c>
      <c r="G35" s="26">
        <v>3</v>
      </c>
      <c r="H35" s="26">
        <v>1</v>
      </c>
      <c r="I35" s="27">
        <v>1</v>
      </c>
      <c r="J35" s="194">
        <f t="shared" si="0"/>
        <v>105</v>
      </c>
      <c r="K35" s="31">
        <v>1</v>
      </c>
      <c r="L35" s="26"/>
      <c r="M35" s="26">
        <v>2</v>
      </c>
      <c r="N35" s="26"/>
      <c r="O35" s="26">
        <v>1</v>
      </c>
      <c r="P35" s="26">
        <v>1</v>
      </c>
      <c r="Q35" s="26">
        <v>3</v>
      </c>
      <c r="R35" s="26">
        <v>1</v>
      </c>
      <c r="S35" s="26">
        <v>1</v>
      </c>
      <c r="T35" s="26">
        <v>3</v>
      </c>
      <c r="U35" s="32">
        <v>2</v>
      </c>
      <c r="V35" s="196">
        <f t="shared" si="1"/>
        <v>57</v>
      </c>
      <c r="W35" s="25">
        <v>41</v>
      </c>
      <c r="X35" s="36">
        <v>20.350000000000001</v>
      </c>
      <c r="Y35" s="205">
        <f t="shared" si="2"/>
        <v>20.65</v>
      </c>
      <c r="Z35" s="206">
        <f t="shared" si="3"/>
        <v>182.65</v>
      </c>
      <c r="AA35" s="201">
        <f t="shared" si="4"/>
        <v>20</v>
      </c>
      <c r="AB35" s="49" t="str">
        <f t="shared" si="5"/>
        <v xml:space="preserve"> </v>
      </c>
      <c r="AC35" s="49" t="str">
        <f t="shared" si="6"/>
        <v xml:space="preserve"> </v>
      </c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6"/>
    </row>
    <row r="37" spans="1:29" x14ac:dyDescent="0.25">
      <c r="A37" s="263" t="s">
        <v>348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6" t="s">
        <v>349</v>
      </c>
      <c r="Z37" s="266"/>
      <c r="AA37" s="266"/>
      <c r="AB37" s="266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"/>
    </row>
    <row r="39" spans="1:29" x14ac:dyDescent="0.25">
      <c r="A39" s="212" t="s">
        <v>27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6"/>
    </row>
    <row r="40" spans="1:29" x14ac:dyDescent="0.25">
      <c r="A40" s="212" t="s">
        <v>28</v>
      </c>
      <c r="B40" s="213" t="s">
        <v>350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6"/>
    </row>
    <row r="41" spans="1:29" x14ac:dyDescent="0.25">
      <c r="A41" s="212" t="s">
        <v>29</v>
      </c>
      <c r="B41" s="213" t="s">
        <v>350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6"/>
    </row>
    <row r="42" spans="1:29" x14ac:dyDescent="0.25">
      <c r="A42" s="212" t="s">
        <v>30</v>
      </c>
      <c r="B42" s="212" t="s">
        <v>351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6"/>
    </row>
    <row r="43" spans="1:29" x14ac:dyDescent="0.25">
      <c r="A43" s="212" t="s">
        <v>31</v>
      </c>
      <c r="B43" s="212" t="s">
        <v>352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6"/>
    </row>
    <row r="44" spans="1:29" x14ac:dyDescent="0.25">
      <c r="A44" s="212" t="s">
        <v>32</v>
      </c>
      <c r="B44" s="212" t="s">
        <v>353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6"/>
    </row>
    <row r="45" spans="1:29" x14ac:dyDescent="0.25">
      <c r="A45" s="212" t="s">
        <v>34</v>
      </c>
      <c r="B45" s="212" t="s">
        <v>354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6"/>
    </row>
    <row r="46" spans="1:29" x14ac:dyDescent="0.25">
      <c r="A46" s="212" t="s">
        <v>35</v>
      </c>
      <c r="B46" s="212" t="s">
        <v>355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</row>
  </sheetData>
  <mergeCells count="20">
    <mergeCell ref="A37:X37"/>
    <mergeCell ref="Y37:AB37"/>
    <mergeCell ref="B13:AC13"/>
    <mergeCell ref="A14:A15"/>
    <mergeCell ref="B14:B15"/>
    <mergeCell ref="C14:J14"/>
    <mergeCell ref="W14:Y14"/>
    <mergeCell ref="Z14:AA14"/>
    <mergeCell ref="B12:AC12"/>
    <mergeCell ref="A1:AC1"/>
    <mergeCell ref="B2:AC2"/>
    <mergeCell ref="B3:AC3"/>
    <mergeCell ref="B4:AC4"/>
    <mergeCell ref="B5:AC5"/>
    <mergeCell ref="B6:AC6"/>
    <mergeCell ref="B7:AC7"/>
    <mergeCell ref="B8:AC8"/>
    <mergeCell ref="B9:AC9"/>
    <mergeCell ref="B10:AC10"/>
    <mergeCell ref="B11:A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Celková výsledovka SVZ</vt:lpstr>
      <vt:lpstr>Celková výsledovka SVZ+hosté</vt:lpstr>
      <vt:lpstr>V0021</vt:lpstr>
      <vt:lpstr>V0022</vt:lpstr>
      <vt:lpstr>V0023</vt:lpstr>
      <vt:lpstr>V0024</vt:lpstr>
      <vt:lpstr>V0025</vt:lpstr>
      <vt:lpstr>V0026</vt:lpstr>
      <vt:lpstr>V0027</vt:lpstr>
      <vt:lpstr>V0028</vt:lpstr>
      <vt:lpstr>V0029</vt:lpstr>
    </vt:vector>
  </TitlesOfParts>
  <Company>TSL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</dc:creator>
  <cp:lastModifiedBy>Petra Cerna</cp:lastModifiedBy>
  <cp:lastPrinted>2015-05-02T18:33:02Z</cp:lastPrinted>
  <dcterms:created xsi:type="dcterms:W3CDTF">2003-05-05T11:08:53Z</dcterms:created>
  <dcterms:modified xsi:type="dcterms:W3CDTF">2025-05-03T19:21:14Z</dcterms:modified>
</cp:coreProperties>
</file>