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FF7EB537-164D-4F40-92C7-B311B02C323F}" xr6:coauthVersionLast="47" xr6:coauthVersionMax="47" xr10:uidLastSave="{00000000-0000-0000-0000-000000000000}"/>
  <bookViews>
    <workbookView xWindow="-110" yWindow="-110" windowWidth="19420" windowHeight="10420" tabRatio="607" firstSheet="4" activeTab="4" xr2:uid="{00000000-000D-0000-FFFF-FFFF00000000}"/>
  </bookViews>
  <sheets>
    <sheet name="tisk I" sheetId="17" state="hidden" r:id="rId1"/>
    <sheet name="poslrána" sheetId="18" state="hidden" r:id="rId2"/>
    <sheet name="akční 22" sheetId="21" state="hidden" r:id="rId3"/>
    <sheet name="MÍŘ 22" sheetId="20" state="hidden" r:id="rId4"/>
    <sheet name="2022" sheetId="19" r:id="rId5"/>
    <sheet name="2019" sheetId="16" r:id="rId6"/>
    <sheet name="2018" sheetId="1" r:id="rId7"/>
    <sheet name="2018 MÍŘ" sheetId="2" state="hidden" r:id="rId8"/>
    <sheet name="2018 akční I" sheetId="3" state="hidden" r:id="rId9"/>
    <sheet name="2018 akční II" sheetId="4" state="hidden" r:id="rId10"/>
    <sheet name="výsledkovka (2)" sheetId="5" state="hidden" r:id="rId11"/>
    <sheet name="akční I (2)" sheetId="6" state="hidden" r:id="rId12"/>
    <sheet name="akční II (2)" sheetId="7" state="hidden" r:id="rId13"/>
    <sheet name="2017" sheetId="15" r:id="rId14"/>
    <sheet name="2016" sheetId="8" r:id="rId15"/>
    <sheet name="2015" sheetId="9" r:id="rId16"/>
    <sheet name="2014" sheetId="10" r:id="rId17"/>
    <sheet name="2013" sheetId="11" r:id="rId18"/>
    <sheet name="2012" sheetId="12" r:id="rId19"/>
    <sheet name="2011" sheetId="13" r:id="rId20"/>
    <sheet name="2010" sheetId="14" r:id="rId21"/>
  </sheets>
  <definedNames>
    <definedName name="_xlnm._FilterDatabase" localSheetId="6" hidden="1">'2018'!$A$12:$M$32</definedName>
    <definedName name="_xlnm._FilterDatabase" localSheetId="4" hidden="1">'2022'!$A$14:$AJ$33</definedName>
    <definedName name="_xlnm_Print_Area_1" localSheetId="14">'2016'!$A$1:$N$49</definedName>
    <definedName name="_xlnm_Print_Area_1" localSheetId="13">'2017'!$A$1:$N$49</definedName>
    <definedName name="_xlnm_Print_Area_1" localSheetId="6">'2018'!$A$1:$N$46</definedName>
    <definedName name="_xlnm_Print_Area_1" localSheetId="10">'výsledkovka (2)'!$A$1:$N$49</definedName>
    <definedName name="_xlnm_Print_Area_1">#REF!</definedName>
    <definedName name="Excel_BuiltIn_Print_Area" localSheetId="20">'2010'!$A$1:$O$36</definedName>
    <definedName name="Excel_BuiltIn_Print_Area" localSheetId="19">'2011'!$A$1:$O$34</definedName>
    <definedName name="Excel_BuiltIn_Print_Area" localSheetId="18">'2012'!$A$1:$O$34</definedName>
    <definedName name="Excel_BuiltIn_Print_Area" localSheetId="17">'2013'!$A$1:$Q$39</definedName>
    <definedName name="Excel_BuiltIn_Print_Area" localSheetId="16">'2014'!$A$1:$R$38</definedName>
    <definedName name="Excel_BuiltIn_Print_Area" localSheetId="15">'2015'!$A$1:$N$35</definedName>
    <definedName name="Excel_BuiltIn_Print_Area" localSheetId="8">'2018 akční I'!$A$1:$L$42</definedName>
    <definedName name="Excel_BuiltIn_Print_Area" localSheetId="9">'2018 akční II'!$A$1:$J$41</definedName>
    <definedName name="Excel_BuiltIn_Print_Area" localSheetId="7">'2018 MÍŘ'!$A$2:$J$31</definedName>
    <definedName name="Excel_BuiltIn_Print_Area" localSheetId="2">'akční 22'!$A$1:$M$42</definedName>
    <definedName name="Excel_BuiltIn_Print_Area" localSheetId="3">'MÍŘ 22'!$A$2:$J$31</definedName>
    <definedName name="_xlnm.Print_Area" localSheetId="14">'2016'!$A$1:$N$35</definedName>
    <definedName name="_xlnm.Print_Area" localSheetId="13">'2017'!$A$1:$N$35</definedName>
    <definedName name="_xlnm.Print_Area" localSheetId="6">'2018'!$A$1:$N$32</definedName>
    <definedName name="_xlnm.Print_Area" localSheetId="8">'2018 akční I'!$A$1:$L$23</definedName>
    <definedName name="_xlnm.Print_Area" localSheetId="9">'2018 akční II'!$A$1:$J$23</definedName>
    <definedName name="_xlnm.Print_Area" localSheetId="7">'2018 MÍŘ'!$A$1:$J$23</definedName>
    <definedName name="_xlnm.Print_Area" localSheetId="5">'2019'!$A$1:$V$38</definedName>
    <definedName name="_xlnm.Print_Area" localSheetId="4">'2022'!$A$1:$AB$46</definedName>
    <definedName name="_xlnm.Print_Area" localSheetId="2">'akční 22'!$A$1:$M$31</definedName>
    <definedName name="_xlnm.Print_Area" localSheetId="11">'akční I (2)'!$A$1:$L$36</definedName>
    <definedName name="_xlnm.Print_Area" localSheetId="12">'akční II (2)'!$A$1:$I$36</definedName>
    <definedName name="_xlnm.Print_Area" localSheetId="3">'MÍŘ 22'!$A$1:$J$21</definedName>
    <definedName name="_xlnm.Print_Area" localSheetId="1">poslrána!$A$1:$C$32</definedName>
    <definedName name="_xlnm.Print_Area" localSheetId="0">'tisk I'!$A$1:$K$32</definedName>
    <definedName name="_xlnm.Print_Area" localSheetId="10">'výsledkovka (2)'!$A$1:$N$31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1" l="1"/>
  <c r="M3" i="21" s="1"/>
  <c r="W32" i="19"/>
  <c r="W30" i="19"/>
  <c r="W33" i="19"/>
  <c r="W25" i="19"/>
  <c r="W31" i="19"/>
  <c r="W27" i="19"/>
  <c r="W17" i="19"/>
  <c r="W22" i="19"/>
  <c r="W28" i="19"/>
  <c r="W21" i="19"/>
  <c r="W24" i="19"/>
  <c r="W23" i="19"/>
  <c r="W29" i="19"/>
  <c r="W18" i="19"/>
  <c r="W19" i="19"/>
  <c r="W20" i="19"/>
  <c r="W16" i="19"/>
  <c r="W15" i="19"/>
  <c r="W26" i="19"/>
  <c r="L31" i="19"/>
  <c r="L28" i="19"/>
  <c r="L20" i="19"/>
  <c r="L30" i="19"/>
  <c r="L22" i="19"/>
  <c r="L33" i="19"/>
  <c r="L24" i="19"/>
  <c r="L21" i="19"/>
  <c r="L29" i="19"/>
  <c r="L15" i="19"/>
  <c r="L23" i="19"/>
  <c r="L25" i="19"/>
  <c r="L17" i="19"/>
  <c r="L16" i="19"/>
  <c r="L32" i="19"/>
  <c r="L26" i="19"/>
  <c r="L19" i="19"/>
  <c r="L18" i="19"/>
  <c r="L27" i="19"/>
  <c r="J13" i="21"/>
  <c r="M13" i="21" s="1"/>
  <c r="J22" i="21"/>
  <c r="J23" i="21"/>
  <c r="M23" i="21" s="1"/>
  <c r="J24" i="21"/>
  <c r="M24" i="21" s="1"/>
  <c r="J25" i="21"/>
  <c r="J26" i="21"/>
  <c r="M26" i="21" s="1"/>
  <c r="J27" i="21"/>
  <c r="J28" i="21"/>
  <c r="M28" i="21" s="1"/>
  <c r="J42" i="21"/>
  <c r="M42" i="21" s="1"/>
  <c r="J41" i="21"/>
  <c r="M41" i="21" s="1"/>
  <c r="J40" i="21"/>
  <c r="M40" i="21" s="1"/>
  <c r="J39" i="21"/>
  <c r="M39" i="21" s="1"/>
  <c r="J38" i="21"/>
  <c r="M38" i="21" s="1"/>
  <c r="J37" i="21"/>
  <c r="M37" i="21" s="1"/>
  <c r="J36" i="21"/>
  <c r="M36" i="21" s="1"/>
  <c r="J35" i="21"/>
  <c r="M35" i="21" s="1"/>
  <c r="J34" i="21"/>
  <c r="M34" i="21" s="1"/>
  <c r="J33" i="21"/>
  <c r="M33" i="21" s="1"/>
  <c r="J32" i="21"/>
  <c r="M32" i="21" s="1"/>
  <c r="J31" i="21"/>
  <c r="M31" i="21" s="1"/>
  <c r="J30" i="21"/>
  <c r="M30" i="21" s="1"/>
  <c r="J29" i="21"/>
  <c r="M29" i="21" s="1"/>
  <c r="M27" i="21"/>
  <c r="M25" i="21"/>
  <c r="M22" i="21"/>
  <c r="J21" i="21"/>
  <c r="M21" i="21" s="1"/>
  <c r="J19" i="21"/>
  <c r="M19" i="21" s="1"/>
  <c r="J14" i="21"/>
  <c r="M14" i="21" s="1"/>
  <c r="J18" i="21"/>
  <c r="M18" i="21" s="1"/>
  <c r="J8" i="21"/>
  <c r="M8" i="21" s="1"/>
  <c r="J20" i="21"/>
  <c r="M20" i="21" s="1"/>
  <c r="J15" i="21"/>
  <c r="M15" i="21" s="1"/>
  <c r="J16" i="21"/>
  <c r="M16" i="21" s="1"/>
  <c r="J17" i="21"/>
  <c r="M17" i="21" s="1"/>
  <c r="J12" i="21"/>
  <c r="M12" i="21" s="1"/>
  <c r="J6" i="21"/>
  <c r="M6" i="21" s="1"/>
  <c r="J11" i="21"/>
  <c r="M11" i="21" s="1"/>
  <c r="J7" i="21"/>
  <c r="M7" i="21" s="1"/>
  <c r="J4" i="21"/>
  <c r="M4" i="21" s="1"/>
  <c r="J9" i="21"/>
  <c r="M9" i="21" s="1"/>
  <c r="J10" i="21"/>
  <c r="M10" i="21" s="1"/>
  <c r="J5" i="21"/>
  <c r="M5" i="21" s="1"/>
  <c r="J31" i="20"/>
  <c r="I31" i="20"/>
  <c r="J30" i="20"/>
  <c r="I30" i="20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16" i="20"/>
  <c r="I16" i="20"/>
  <c r="J19" i="20"/>
  <c r="I19" i="20"/>
  <c r="J21" i="20"/>
  <c r="I21" i="20"/>
  <c r="J10" i="20"/>
  <c r="I10" i="20"/>
  <c r="J9" i="20"/>
  <c r="I9" i="20"/>
  <c r="J5" i="20"/>
  <c r="I5" i="20"/>
  <c r="J3" i="20"/>
  <c r="I3" i="20"/>
  <c r="J20" i="20"/>
  <c r="I20" i="20"/>
  <c r="J17" i="20"/>
  <c r="I17" i="20"/>
  <c r="J13" i="20"/>
  <c r="I13" i="20"/>
  <c r="J18" i="20"/>
  <c r="I18" i="20"/>
  <c r="J14" i="20"/>
  <c r="I14" i="20"/>
  <c r="J11" i="20"/>
  <c r="I11" i="20"/>
  <c r="J12" i="20"/>
  <c r="I12" i="20"/>
  <c r="J15" i="20"/>
  <c r="I15" i="20"/>
  <c r="J7" i="20"/>
  <c r="I7" i="20"/>
  <c r="J6" i="20"/>
  <c r="I6" i="20"/>
  <c r="J8" i="20"/>
  <c r="I8" i="20"/>
  <c r="J4" i="20"/>
  <c r="I4" i="20"/>
  <c r="L27" i="14"/>
  <c r="L26" i="14"/>
  <c r="H26" i="14"/>
  <c r="L25" i="14"/>
  <c r="H25" i="14"/>
  <c r="L24" i="14"/>
  <c r="H24" i="14"/>
  <c r="L23" i="14"/>
  <c r="H23" i="14"/>
  <c r="L22" i="14"/>
  <c r="H22" i="14"/>
  <c r="L21" i="14"/>
  <c r="H21" i="14"/>
  <c r="L20" i="14"/>
  <c r="H20" i="14"/>
  <c r="L19" i="14"/>
  <c r="H19" i="14"/>
  <c r="L18" i="14"/>
  <c r="H18" i="14"/>
  <c r="L17" i="14"/>
  <c r="H17" i="14"/>
  <c r="L16" i="14"/>
  <c r="H16" i="14"/>
  <c r="L15" i="14"/>
  <c r="H15" i="14"/>
  <c r="L31" i="13"/>
  <c r="H31" i="13"/>
  <c r="L30" i="13"/>
  <c r="H30" i="13"/>
  <c r="L29" i="13"/>
  <c r="H29" i="13"/>
  <c r="L28" i="13"/>
  <c r="H28" i="13"/>
  <c r="L27" i="13"/>
  <c r="H27" i="13"/>
  <c r="L26" i="13"/>
  <c r="H26" i="13"/>
  <c r="L25" i="13"/>
  <c r="H25" i="13"/>
  <c r="L24" i="13"/>
  <c r="H24" i="13"/>
  <c r="L23" i="13"/>
  <c r="H23" i="13"/>
  <c r="L22" i="13"/>
  <c r="H22" i="13"/>
  <c r="L21" i="13"/>
  <c r="H21" i="13"/>
  <c r="L20" i="13"/>
  <c r="H20" i="13"/>
  <c r="L19" i="13"/>
  <c r="H19" i="13"/>
  <c r="L18" i="13"/>
  <c r="H18" i="13"/>
  <c r="L17" i="13"/>
  <c r="H17" i="13"/>
  <c r="L16" i="13"/>
  <c r="H16" i="13"/>
  <c r="L15" i="13"/>
  <c r="H15" i="13"/>
  <c r="L34" i="12"/>
  <c r="H34" i="12"/>
  <c r="L33" i="12"/>
  <c r="H33" i="12"/>
  <c r="L32" i="12"/>
  <c r="H32" i="12"/>
  <c r="L31" i="12"/>
  <c r="H31" i="12"/>
  <c r="L30" i="12"/>
  <c r="H30" i="12"/>
  <c r="L29" i="12"/>
  <c r="H29" i="12"/>
  <c r="L28" i="12"/>
  <c r="H28" i="12"/>
  <c r="L27" i="12"/>
  <c r="H27" i="12"/>
  <c r="L26" i="12"/>
  <c r="H26" i="12"/>
  <c r="L25" i="12"/>
  <c r="H25" i="12"/>
  <c r="L24" i="12"/>
  <c r="H24" i="12"/>
  <c r="L23" i="12"/>
  <c r="H23" i="12"/>
  <c r="L22" i="12"/>
  <c r="H22" i="12"/>
  <c r="L21" i="12"/>
  <c r="H21" i="12"/>
  <c r="L20" i="12"/>
  <c r="H20" i="12"/>
  <c r="L19" i="12"/>
  <c r="H19" i="12"/>
  <c r="L18" i="12"/>
  <c r="H18" i="12"/>
  <c r="L17" i="12"/>
  <c r="H17" i="12"/>
  <c r="L16" i="12"/>
  <c r="H16" i="12"/>
  <c r="L15" i="12"/>
  <c r="H15" i="12"/>
  <c r="L14" i="12"/>
  <c r="H14" i="12"/>
  <c r="L13" i="12"/>
  <c r="H13" i="12"/>
  <c r="L12" i="12"/>
  <c r="H12" i="12"/>
  <c r="L39" i="11"/>
  <c r="H39" i="11"/>
  <c r="L37" i="11"/>
  <c r="H37" i="11"/>
  <c r="P37" i="11" s="1"/>
  <c r="L36" i="11"/>
  <c r="P36" i="11" s="1"/>
  <c r="H36" i="11"/>
  <c r="P35" i="11"/>
  <c r="L35" i="11"/>
  <c r="H35" i="11"/>
  <c r="L34" i="11"/>
  <c r="P34" i="11" s="1"/>
  <c r="H34" i="11"/>
  <c r="L33" i="11"/>
  <c r="H33" i="11"/>
  <c r="P33" i="11" s="1"/>
  <c r="L32" i="11"/>
  <c r="H32" i="11"/>
  <c r="P32" i="11" s="1"/>
  <c r="P31" i="11"/>
  <c r="L31" i="11"/>
  <c r="H31" i="11"/>
  <c r="L30" i="11"/>
  <c r="P30" i="11" s="1"/>
  <c r="H30" i="11"/>
  <c r="L29" i="11"/>
  <c r="H29" i="11"/>
  <c r="P29" i="11" s="1"/>
  <c r="L28" i="11"/>
  <c r="H28" i="11"/>
  <c r="P28" i="11" s="1"/>
  <c r="P27" i="11"/>
  <c r="L27" i="11"/>
  <c r="H27" i="11"/>
  <c r="L26" i="11"/>
  <c r="P26" i="11" s="1"/>
  <c r="H26" i="11"/>
  <c r="L25" i="11"/>
  <c r="H25" i="11"/>
  <c r="P25" i="11" s="1"/>
  <c r="L24" i="11"/>
  <c r="H24" i="11"/>
  <c r="P24" i="11" s="1"/>
  <c r="P23" i="11"/>
  <c r="L23" i="11"/>
  <c r="H23" i="11"/>
  <c r="L22" i="11"/>
  <c r="P22" i="11" s="1"/>
  <c r="H22" i="11"/>
  <c r="L21" i="11"/>
  <c r="H21" i="11"/>
  <c r="P21" i="11" s="1"/>
  <c r="L20" i="11"/>
  <c r="H20" i="11"/>
  <c r="P20" i="11" s="1"/>
  <c r="P19" i="11"/>
  <c r="L19" i="11"/>
  <c r="H19" i="11"/>
  <c r="L18" i="11"/>
  <c r="P18" i="11" s="1"/>
  <c r="H18" i="11"/>
  <c r="L17" i="11"/>
  <c r="H17" i="11"/>
  <c r="P17" i="11" s="1"/>
  <c r="L16" i="11"/>
  <c r="H16" i="11"/>
  <c r="P16" i="11" s="1"/>
  <c r="P15" i="11"/>
  <c r="L15" i="11"/>
  <c r="H15" i="11"/>
  <c r="L14" i="11"/>
  <c r="P14" i="11" s="1"/>
  <c r="H14" i="11"/>
  <c r="L13" i="11"/>
  <c r="H13" i="11"/>
  <c r="P13" i="11" s="1"/>
  <c r="L12" i="11"/>
  <c r="H12" i="11"/>
  <c r="P12" i="11" s="1"/>
  <c r="Q39" i="10"/>
  <c r="L39" i="10"/>
  <c r="H39" i="10"/>
  <c r="Q38" i="10"/>
  <c r="Q37" i="10"/>
  <c r="L36" i="10"/>
  <c r="H36" i="10"/>
  <c r="Q36" i="10" s="1"/>
  <c r="Q35" i="10"/>
  <c r="L35" i="10"/>
  <c r="H35" i="10"/>
  <c r="L34" i="10"/>
  <c r="Q34" i="10" s="1"/>
  <c r="H34" i="10"/>
  <c r="L33" i="10"/>
  <c r="H33" i="10"/>
  <c r="Q33" i="10" s="1"/>
  <c r="L32" i="10"/>
  <c r="H32" i="10"/>
  <c r="Q32" i="10" s="1"/>
  <c r="Q31" i="10"/>
  <c r="L31" i="10"/>
  <c r="H31" i="10"/>
  <c r="L30" i="10"/>
  <c r="Q30" i="10" s="1"/>
  <c r="H30" i="10"/>
  <c r="L29" i="10"/>
  <c r="H29" i="10"/>
  <c r="Q29" i="10" s="1"/>
  <c r="L28" i="10"/>
  <c r="H28" i="10"/>
  <c r="Q28" i="10" s="1"/>
  <c r="Q27" i="10"/>
  <c r="L27" i="10"/>
  <c r="H27" i="10"/>
  <c r="L26" i="10"/>
  <c r="Q26" i="10" s="1"/>
  <c r="H26" i="10"/>
  <c r="L25" i="10"/>
  <c r="H25" i="10"/>
  <c r="Q25" i="10" s="1"/>
  <c r="L24" i="10"/>
  <c r="H24" i="10"/>
  <c r="Q24" i="10" s="1"/>
  <c r="Q23" i="10"/>
  <c r="L23" i="10"/>
  <c r="H23" i="10"/>
  <c r="L22" i="10"/>
  <c r="Q22" i="10" s="1"/>
  <c r="H22" i="10"/>
  <c r="L21" i="10"/>
  <c r="H21" i="10"/>
  <c r="Q21" i="10" s="1"/>
  <c r="L20" i="10"/>
  <c r="H20" i="10"/>
  <c r="Q20" i="10" s="1"/>
  <c r="Q19" i="10"/>
  <c r="L19" i="10"/>
  <c r="H19" i="10"/>
  <c r="L18" i="10"/>
  <c r="Q18" i="10" s="1"/>
  <c r="H18" i="10"/>
  <c r="L17" i="10"/>
  <c r="H17" i="10"/>
  <c r="Q17" i="10" s="1"/>
  <c r="L16" i="10"/>
  <c r="H16" i="10"/>
  <c r="Q16" i="10" s="1"/>
  <c r="Q15" i="10"/>
  <c r="L15" i="10"/>
  <c r="H15" i="10"/>
  <c r="L14" i="10"/>
  <c r="Q14" i="10" s="1"/>
  <c r="H14" i="10"/>
  <c r="L13" i="10"/>
  <c r="H13" i="10"/>
  <c r="Q13" i="10" s="1"/>
  <c r="L12" i="10"/>
  <c r="H12" i="10"/>
  <c r="Q12" i="10" s="1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P31" i="8"/>
  <c r="M31" i="8"/>
  <c r="O31" i="8" s="1"/>
  <c r="O30" i="8"/>
  <c r="M30" i="8"/>
  <c r="O29" i="8"/>
  <c r="M29" i="8"/>
  <c r="M28" i="8"/>
  <c r="P27" i="8"/>
  <c r="M27" i="8"/>
  <c r="O27" i="8" s="1"/>
  <c r="O26" i="8"/>
  <c r="M26" i="8"/>
  <c r="O25" i="8"/>
  <c r="M25" i="8"/>
  <c r="M24" i="8"/>
  <c r="P23" i="8"/>
  <c r="M23" i="8"/>
  <c r="O23" i="8" s="1"/>
  <c r="O22" i="8"/>
  <c r="M22" i="8"/>
  <c r="O21" i="8"/>
  <c r="M21" i="8"/>
  <c r="M20" i="8"/>
  <c r="P19" i="8"/>
  <c r="M19" i="8"/>
  <c r="O19" i="8" s="1"/>
  <c r="O18" i="8"/>
  <c r="M18" i="8"/>
  <c r="O17" i="8"/>
  <c r="M17" i="8"/>
  <c r="M16" i="8"/>
  <c r="P15" i="8"/>
  <c r="M15" i="8"/>
  <c r="O15" i="8" s="1"/>
  <c r="O14" i="8"/>
  <c r="M14" i="8"/>
  <c r="O13" i="8"/>
  <c r="M13" i="8"/>
  <c r="P13" i="8" s="1"/>
  <c r="M12" i="8"/>
  <c r="M34" i="15"/>
  <c r="P34" i="15" s="1"/>
  <c r="M33" i="15"/>
  <c r="P32" i="15"/>
  <c r="M32" i="15"/>
  <c r="P31" i="15"/>
  <c r="M31" i="15"/>
  <c r="M30" i="15"/>
  <c r="P30" i="15" s="1"/>
  <c r="M29" i="15"/>
  <c r="P28" i="15"/>
  <c r="M28" i="15"/>
  <c r="P27" i="15"/>
  <c r="M27" i="15"/>
  <c r="M26" i="15"/>
  <c r="P26" i="15" s="1"/>
  <c r="M25" i="15"/>
  <c r="P24" i="15"/>
  <c r="M24" i="15"/>
  <c r="M23" i="15"/>
  <c r="M22" i="15"/>
  <c r="P22" i="15" s="1"/>
  <c r="M21" i="15"/>
  <c r="P20" i="15"/>
  <c r="M20" i="15"/>
  <c r="P19" i="15"/>
  <c r="M19" i="15"/>
  <c r="M18" i="15"/>
  <c r="P18" i="15" s="1"/>
  <c r="M17" i="15"/>
  <c r="P16" i="15"/>
  <c r="M16" i="15"/>
  <c r="P15" i="15"/>
  <c r="M15" i="15"/>
  <c r="M14" i="15"/>
  <c r="P14" i="15" s="1"/>
  <c r="M13" i="15"/>
  <c r="M12" i="15"/>
  <c r="G41" i="4"/>
  <c r="J41" i="4" s="1"/>
  <c r="J40" i="4"/>
  <c r="G40" i="4"/>
  <c r="G39" i="4"/>
  <c r="J39" i="4" s="1"/>
  <c r="G38" i="4"/>
  <c r="J38" i="4" s="1"/>
  <c r="G37" i="4"/>
  <c r="J37" i="4" s="1"/>
  <c r="J36" i="4"/>
  <c r="G36" i="4"/>
  <c r="G35" i="4"/>
  <c r="J35" i="4" s="1"/>
  <c r="G34" i="4"/>
  <c r="J34" i="4" s="1"/>
  <c r="G33" i="4"/>
  <c r="J33" i="4" s="1"/>
  <c r="J32" i="4"/>
  <c r="G32" i="4"/>
  <c r="G31" i="4"/>
  <c r="J31" i="4" s="1"/>
  <c r="J30" i="4"/>
  <c r="G30" i="4"/>
  <c r="G29" i="4"/>
  <c r="J29" i="4" s="1"/>
  <c r="G28" i="4"/>
  <c r="J28" i="4" s="1"/>
  <c r="G27" i="4"/>
  <c r="J27" i="4" s="1"/>
  <c r="G26" i="4"/>
  <c r="J26" i="4" s="1"/>
  <c r="G25" i="4"/>
  <c r="J25" i="4" s="1"/>
  <c r="G24" i="4"/>
  <c r="J24" i="4" s="1"/>
  <c r="G23" i="4"/>
  <c r="J23" i="4" s="1"/>
  <c r="G22" i="4"/>
  <c r="J22" i="4" s="1"/>
  <c r="G21" i="4"/>
  <c r="J21" i="4" s="1"/>
  <c r="G20" i="4"/>
  <c r="J20" i="4" s="1"/>
  <c r="J19" i="4"/>
  <c r="G19" i="4"/>
  <c r="G18" i="4"/>
  <c r="J18" i="4" s="1"/>
  <c r="G17" i="4"/>
  <c r="J17" i="4" s="1"/>
  <c r="G16" i="4"/>
  <c r="J16" i="4" s="1"/>
  <c r="G15" i="4"/>
  <c r="J15" i="4" s="1"/>
  <c r="G14" i="4"/>
  <c r="J14" i="4" s="1"/>
  <c r="G13" i="4"/>
  <c r="J13" i="4" s="1"/>
  <c r="G12" i="4"/>
  <c r="J12" i="4" s="1"/>
  <c r="J11" i="4"/>
  <c r="G11" i="4"/>
  <c r="G10" i="4"/>
  <c r="J10" i="4" s="1"/>
  <c r="G9" i="4"/>
  <c r="J9" i="4" s="1"/>
  <c r="G8" i="4"/>
  <c r="J8" i="4" s="1"/>
  <c r="G7" i="4"/>
  <c r="J7" i="4" s="1"/>
  <c r="G6" i="4"/>
  <c r="J6" i="4" s="1"/>
  <c r="G5" i="4"/>
  <c r="J5" i="4" s="1"/>
  <c r="G4" i="4"/>
  <c r="J4" i="4" s="1"/>
  <c r="G3" i="4"/>
  <c r="J3" i="4" s="1"/>
  <c r="L42" i="3"/>
  <c r="I42" i="3"/>
  <c r="I41" i="3"/>
  <c r="L41" i="3" s="1"/>
  <c r="L40" i="3"/>
  <c r="I40" i="3"/>
  <c r="I39" i="3"/>
  <c r="L39" i="3" s="1"/>
  <c r="I38" i="3"/>
  <c r="L38" i="3" s="1"/>
  <c r="I37" i="3"/>
  <c r="L37" i="3" s="1"/>
  <c r="I36" i="3"/>
  <c r="L36" i="3" s="1"/>
  <c r="I35" i="3"/>
  <c r="L35" i="3" s="1"/>
  <c r="L34" i="3"/>
  <c r="I34" i="3"/>
  <c r="I33" i="3"/>
  <c r="L33" i="3" s="1"/>
  <c r="I32" i="3"/>
  <c r="L32" i="3" s="1"/>
  <c r="I31" i="3"/>
  <c r="L31" i="3" s="1"/>
  <c r="I30" i="3"/>
  <c r="L30" i="3" s="1"/>
  <c r="I29" i="3"/>
  <c r="L29" i="3" s="1"/>
  <c r="I28" i="3"/>
  <c r="L28" i="3" s="1"/>
  <c r="I27" i="3"/>
  <c r="L27" i="3" s="1"/>
  <c r="L26" i="3"/>
  <c r="I26" i="3"/>
  <c r="I25" i="3"/>
  <c r="L25" i="3" s="1"/>
  <c r="I24" i="3"/>
  <c r="L24" i="3" s="1"/>
  <c r="N24" i="3" s="1"/>
  <c r="L23" i="3"/>
  <c r="I23" i="3"/>
  <c r="I22" i="3"/>
  <c r="L22" i="3" s="1"/>
  <c r="I21" i="3"/>
  <c r="L21" i="3" s="1"/>
  <c r="I20" i="3"/>
  <c r="L20" i="3" s="1"/>
  <c r="L19" i="3"/>
  <c r="M19" i="3" s="1"/>
  <c r="I19" i="3"/>
  <c r="I18" i="3"/>
  <c r="L18" i="3" s="1"/>
  <c r="I17" i="3"/>
  <c r="L17" i="3" s="1"/>
  <c r="I16" i="3"/>
  <c r="L16" i="3" s="1"/>
  <c r="N16" i="3" s="1"/>
  <c r="L15" i="3"/>
  <c r="I15" i="3"/>
  <c r="I14" i="3"/>
  <c r="L14" i="3" s="1"/>
  <c r="L13" i="3"/>
  <c r="M13" i="3" s="1"/>
  <c r="I13" i="3"/>
  <c r="I12" i="3"/>
  <c r="L12" i="3" s="1"/>
  <c r="I11" i="3"/>
  <c r="L11" i="3" s="1"/>
  <c r="I10" i="3"/>
  <c r="L10" i="3" s="1"/>
  <c r="L9" i="3"/>
  <c r="I9" i="3"/>
  <c r="I8" i="3"/>
  <c r="L8" i="3" s="1"/>
  <c r="I7" i="3"/>
  <c r="L7" i="3" s="1"/>
  <c r="I6" i="3"/>
  <c r="L6" i="3" s="1"/>
  <c r="L5" i="3"/>
  <c r="I5" i="3"/>
  <c r="I4" i="3"/>
  <c r="L4" i="3" s="1"/>
  <c r="I3" i="3"/>
  <c r="L3" i="3" s="1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O32" i="1"/>
  <c r="M32" i="1"/>
  <c r="M31" i="1"/>
  <c r="O31" i="1" s="1"/>
  <c r="P30" i="1"/>
  <c r="O30" i="1"/>
  <c r="M30" i="1"/>
  <c r="O29" i="1"/>
  <c r="M29" i="1"/>
  <c r="M28" i="1"/>
  <c r="P28" i="1" s="1"/>
  <c r="P27" i="1"/>
  <c r="M27" i="1"/>
  <c r="O27" i="1" s="1"/>
  <c r="O26" i="1"/>
  <c r="M26" i="1"/>
  <c r="M25" i="1"/>
  <c r="P25" i="1" s="1"/>
  <c r="O24" i="1"/>
  <c r="M24" i="1"/>
  <c r="M23" i="1"/>
  <c r="O23" i="1" s="1"/>
  <c r="P22" i="1"/>
  <c r="O22" i="1"/>
  <c r="M22" i="1"/>
  <c r="O21" i="1"/>
  <c r="M21" i="1"/>
  <c r="M20" i="1"/>
  <c r="P20" i="1" s="1"/>
  <c r="P19" i="1"/>
  <c r="M19" i="1"/>
  <c r="O19" i="1" s="1"/>
  <c r="O18" i="1"/>
  <c r="M18" i="1"/>
  <c r="M17" i="1"/>
  <c r="P17" i="1" s="1"/>
  <c r="O16" i="1"/>
  <c r="M16" i="1"/>
  <c r="M15" i="1"/>
  <c r="O15" i="1" s="1"/>
  <c r="P14" i="1"/>
  <c r="O14" i="1"/>
  <c r="M14" i="1"/>
  <c r="P13" i="1"/>
  <c r="O13" i="1"/>
  <c r="M13" i="1"/>
  <c r="M12" i="1"/>
  <c r="K38" i="16"/>
  <c r="M38" i="16" s="1"/>
  <c r="U38" i="16" s="1"/>
  <c r="Q37" i="16"/>
  <c r="K37" i="16"/>
  <c r="M37" i="16" s="1"/>
  <c r="U37" i="16" s="1"/>
  <c r="Q36" i="16"/>
  <c r="K36" i="16"/>
  <c r="M36" i="16" s="1"/>
  <c r="U36" i="16" s="1"/>
  <c r="Q35" i="16"/>
  <c r="K35" i="16"/>
  <c r="M35" i="16" s="1"/>
  <c r="U35" i="16" s="1"/>
  <c r="Q34" i="16"/>
  <c r="K34" i="16"/>
  <c r="M34" i="16" s="1"/>
  <c r="U34" i="16" s="1"/>
  <c r="Q33" i="16"/>
  <c r="M33" i="16"/>
  <c r="U33" i="16" s="1"/>
  <c r="K33" i="16"/>
  <c r="Q32" i="16"/>
  <c r="U32" i="16" s="1"/>
  <c r="K32" i="16"/>
  <c r="M32" i="16" s="1"/>
  <c r="Q31" i="16"/>
  <c r="K31" i="16"/>
  <c r="M31" i="16" s="1"/>
  <c r="U31" i="16" s="1"/>
  <c r="U30" i="16"/>
  <c r="Q30" i="16"/>
  <c r="K30" i="16"/>
  <c r="M30" i="16" s="1"/>
  <c r="Q29" i="16"/>
  <c r="K29" i="16"/>
  <c r="M29" i="16" s="1"/>
  <c r="U29" i="16" s="1"/>
  <c r="Q28" i="16"/>
  <c r="K28" i="16"/>
  <c r="M28" i="16" s="1"/>
  <c r="U28" i="16" s="1"/>
  <c r="Q27" i="16"/>
  <c r="K27" i="16"/>
  <c r="M27" i="16" s="1"/>
  <c r="U27" i="16" s="1"/>
  <c r="Q26" i="16"/>
  <c r="K26" i="16"/>
  <c r="M26" i="16" s="1"/>
  <c r="U26" i="16" s="1"/>
  <c r="Q25" i="16"/>
  <c r="M25" i="16"/>
  <c r="U25" i="16" s="1"/>
  <c r="K25" i="16"/>
  <c r="Q24" i="16"/>
  <c r="U24" i="16" s="1"/>
  <c r="K24" i="16"/>
  <c r="M24" i="16" s="1"/>
  <c r="Q23" i="16"/>
  <c r="K23" i="16"/>
  <c r="M23" i="16" s="1"/>
  <c r="U23" i="16" s="1"/>
  <c r="U22" i="16"/>
  <c r="Q22" i="16"/>
  <c r="K22" i="16"/>
  <c r="M22" i="16" s="1"/>
  <c r="Q21" i="16"/>
  <c r="K21" i="16"/>
  <c r="M21" i="16" s="1"/>
  <c r="U21" i="16" s="1"/>
  <c r="Q20" i="16"/>
  <c r="K20" i="16"/>
  <c r="M20" i="16" s="1"/>
  <c r="U20" i="16" s="1"/>
  <c r="Q19" i="16"/>
  <c r="M19" i="16"/>
  <c r="U19" i="16" s="1"/>
  <c r="K19" i="16"/>
  <c r="Q18" i="16"/>
  <c r="K18" i="16"/>
  <c r="M18" i="16" s="1"/>
  <c r="U18" i="16" s="1"/>
  <c r="Q17" i="16"/>
  <c r="M17" i="16"/>
  <c r="U17" i="16" s="1"/>
  <c r="K17" i="16"/>
  <c r="Q16" i="16"/>
  <c r="K16" i="16"/>
  <c r="M16" i="16" s="1"/>
  <c r="U16" i="16" s="1"/>
  <c r="Q15" i="16"/>
  <c r="K15" i="16"/>
  <c r="M15" i="16" s="1"/>
  <c r="U15" i="16" s="1"/>
  <c r="AA17" i="19" l="1"/>
  <c r="AA29" i="19"/>
  <c r="AA22" i="19"/>
  <c r="AA20" i="19"/>
  <c r="AA26" i="19"/>
  <c r="AA16" i="19"/>
  <c r="AA25" i="19"/>
  <c r="AA15" i="19"/>
  <c r="AA21" i="19"/>
  <c r="AA33" i="19"/>
  <c r="AA31" i="19"/>
  <c r="AA18" i="19"/>
  <c r="AA30" i="19"/>
  <c r="AA28" i="19"/>
  <c r="AA19" i="19"/>
  <c r="AA32" i="19"/>
  <c r="AA27" i="19"/>
  <c r="AA24" i="19"/>
  <c r="AA23" i="19"/>
  <c r="O7" i="21"/>
  <c r="N7" i="21"/>
  <c r="O11" i="21"/>
  <c r="N11" i="21"/>
  <c r="O15" i="21"/>
  <c r="N15" i="21"/>
  <c r="O19" i="21"/>
  <c r="N19" i="21"/>
  <c r="O23" i="21"/>
  <c r="N23" i="21"/>
  <c r="O4" i="21"/>
  <c r="N4" i="21"/>
  <c r="O8" i="21"/>
  <c r="N8" i="21"/>
  <c r="O12" i="21"/>
  <c r="N12" i="21"/>
  <c r="O16" i="21"/>
  <c r="N16" i="21"/>
  <c r="O20" i="21"/>
  <c r="N20" i="21"/>
  <c r="O24" i="21"/>
  <c r="N24" i="21"/>
  <c r="O5" i="21"/>
  <c r="N5" i="21"/>
  <c r="O9" i="21"/>
  <c r="N9" i="21"/>
  <c r="O13" i="21"/>
  <c r="N13" i="21"/>
  <c r="O17" i="21"/>
  <c r="N17" i="21"/>
  <c r="O21" i="21"/>
  <c r="N21" i="21"/>
  <c r="O25" i="21"/>
  <c r="N25" i="21"/>
  <c r="O6" i="21"/>
  <c r="N6" i="21"/>
  <c r="O10" i="21"/>
  <c r="N10" i="21"/>
  <c r="O14" i="21"/>
  <c r="N14" i="21"/>
  <c r="O18" i="21"/>
  <c r="N18" i="21"/>
  <c r="O22" i="21"/>
  <c r="N22" i="21"/>
  <c r="W17" i="16"/>
  <c r="X17" i="16"/>
  <c r="N25" i="3"/>
  <c r="M25" i="3"/>
  <c r="L5" i="4"/>
  <c r="K5" i="4"/>
  <c r="L23" i="4"/>
  <c r="K23" i="4"/>
  <c r="X16" i="16"/>
  <c r="W16" i="16"/>
  <c r="W19" i="16"/>
  <c r="X19" i="16"/>
  <c r="X24" i="16"/>
  <c r="W24" i="16"/>
  <c r="X28" i="16"/>
  <c r="W28" i="16"/>
  <c r="X33" i="16"/>
  <c r="W35" i="16"/>
  <c r="X35" i="16"/>
  <c r="X37" i="16"/>
  <c r="W37" i="16"/>
  <c r="N4" i="3"/>
  <c r="M4" i="3"/>
  <c r="N7" i="3"/>
  <c r="M7" i="3"/>
  <c r="N10" i="3"/>
  <c r="M10" i="3"/>
  <c r="L13" i="4"/>
  <c r="K13" i="4"/>
  <c r="L17" i="4"/>
  <c r="K17" i="4"/>
  <c r="X31" i="16"/>
  <c r="W31" i="16"/>
  <c r="N6" i="3"/>
  <c r="M6" i="3"/>
  <c r="L9" i="4"/>
  <c r="K9" i="4"/>
  <c r="X21" i="16"/>
  <c r="W21" i="16"/>
  <c r="X26" i="16"/>
  <c r="W26" i="16"/>
  <c r="X18" i="16"/>
  <c r="W18" i="16"/>
  <c r="X23" i="16"/>
  <c r="W23" i="16"/>
  <c r="N8" i="3"/>
  <c r="M8" i="3"/>
  <c r="N11" i="3"/>
  <c r="M11" i="3"/>
  <c r="N14" i="3"/>
  <c r="M14" i="3"/>
  <c r="N17" i="3"/>
  <c r="M17" i="3"/>
  <c r="L7" i="4"/>
  <c r="K7" i="4"/>
  <c r="L21" i="4"/>
  <c r="K21" i="4"/>
  <c r="L25" i="4"/>
  <c r="K25" i="4"/>
  <c r="N22" i="3"/>
  <c r="M22" i="3"/>
  <c r="X20" i="16"/>
  <c r="W20" i="16"/>
  <c r="X25" i="16"/>
  <c r="W27" i="16"/>
  <c r="X27" i="16"/>
  <c r="X29" i="16"/>
  <c r="W29" i="16"/>
  <c r="X32" i="16"/>
  <c r="W32" i="16"/>
  <c r="X34" i="16"/>
  <c r="W34" i="16"/>
  <c r="X36" i="16"/>
  <c r="W36" i="16"/>
  <c r="X38" i="16"/>
  <c r="W38" i="16"/>
  <c r="N12" i="3"/>
  <c r="M12" i="3"/>
  <c r="N18" i="3"/>
  <c r="M18" i="3"/>
  <c r="N21" i="3"/>
  <c r="M21" i="3"/>
  <c r="L15" i="4"/>
  <c r="K15" i="4"/>
  <c r="X30" i="16"/>
  <c r="N9" i="3"/>
  <c r="L11" i="4"/>
  <c r="K11" i="4"/>
  <c r="L19" i="4"/>
  <c r="K19" i="4"/>
  <c r="O31" i="15"/>
  <c r="O27" i="15"/>
  <c r="O23" i="15"/>
  <c r="O19" i="15"/>
  <c r="O15" i="15"/>
  <c r="O24" i="15"/>
  <c r="W30" i="16"/>
  <c r="P21" i="1"/>
  <c r="L20" i="4"/>
  <c r="K20" i="4"/>
  <c r="O22" i="15"/>
  <c r="P20" i="8"/>
  <c r="O20" i="8"/>
  <c r="W25" i="16"/>
  <c r="P31" i="1"/>
  <c r="X22" i="16"/>
  <c r="N5" i="3"/>
  <c r="N13" i="3"/>
  <c r="N19" i="3"/>
  <c r="L6" i="4"/>
  <c r="K6" i="4"/>
  <c r="L14" i="4"/>
  <c r="K14" i="4"/>
  <c r="L22" i="4"/>
  <c r="K22" i="4"/>
  <c r="O26" i="15"/>
  <c r="P24" i="8"/>
  <c r="O24" i="8"/>
  <c r="W22" i="16"/>
  <c r="P29" i="1"/>
  <c r="M5" i="3"/>
  <c r="M9" i="3"/>
  <c r="M16" i="3"/>
  <c r="M24" i="3"/>
  <c r="L4" i="4"/>
  <c r="K4" i="4"/>
  <c r="L12" i="4"/>
  <c r="K12" i="4"/>
  <c r="O20" i="15"/>
  <c r="W33" i="16"/>
  <c r="P15" i="1"/>
  <c r="O17" i="1"/>
  <c r="P18" i="1"/>
  <c r="O20" i="1"/>
  <c r="P23" i="1"/>
  <c r="O25" i="1"/>
  <c r="P26" i="1"/>
  <c r="O28" i="1"/>
  <c r="N15" i="3"/>
  <c r="N20" i="3"/>
  <c r="N23" i="3"/>
  <c r="L10" i="4"/>
  <c r="K10" i="4"/>
  <c r="L18" i="4"/>
  <c r="K18" i="4"/>
  <c r="O16" i="15"/>
  <c r="O18" i="15"/>
  <c r="O32" i="15"/>
  <c r="O34" i="15"/>
  <c r="P16" i="8"/>
  <c r="O16" i="8"/>
  <c r="P16" i="1"/>
  <c r="P24" i="1"/>
  <c r="P32" i="1"/>
  <c r="M15" i="3"/>
  <c r="M20" i="3"/>
  <c r="M23" i="3"/>
  <c r="L8" i="4"/>
  <c r="K8" i="4"/>
  <c r="L16" i="4"/>
  <c r="K16" i="4"/>
  <c r="L24" i="4"/>
  <c r="K24" i="4"/>
  <c r="O14" i="15"/>
  <c r="P23" i="15"/>
  <c r="O28" i="15"/>
  <c r="O30" i="15"/>
  <c r="P28" i="8"/>
  <c r="O28" i="8"/>
  <c r="P13" i="15"/>
  <c r="O13" i="15"/>
  <c r="P17" i="15"/>
  <c r="O17" i="15"/>
  <c r="P21" i="15"/>
  <c r="O21" i="15"/>
  <c r="P25" i="15"/>
  <c r="O25" i="15"/>
  <c r="P29" i="15"/>
  <c r="O29" i="15"/>
  <c r="P33" i="15"/>
  <c r="O33" i="15"/>
  <c r="P14" i="8"/>
  <c r="P17" i="8"/>
  <c r="P18" i="8"/>
  <c r="P21" i="8"/>
  <c r="P22" i="8"/>
  <c r="P25" i="8"/>
  <c r="P26" i="8"/>
  <c r="P29" i="8"/>
  <c r="P30" i="8"/>
  <c r="AD28" i="19" l="1"/>
  <c r="AC22" i="19"/>
  <c r="AC26" i="19"/>
  <c r="AD18" i="19"/>
  <c r="AC28" i="19"/>
  <c r="AD32" i="19"/>
  <c r="AC24" i="19"/>
  <c r="AD17" i="19"/>
  <c r="AD24" i="19"/>
  <c r="AC25" i="19"/>
  <c r="AD21" i="19"/>
  <c r="AC33" i="19"/>
  <c r="AC19" i="19"/>
  <c r="AD29" i="19"/>
  <c r="AD30" i="19"/>
  <c r="AD26" i="19"/>
  <c r="AD23" i="19"/>
  <c r="AD25" i="19"/>
  <c r="AC18" i="19"/>
  <c r="AC27" i="19"/>
  <c r="AC23" i="19"/>
  <c r="AD19" i="19"/>
  <c r="AC20" i="19"/>
  <c r="AC17" i="19"/>
  <c r="AD22" i="19"/>
  <c r="AC32" i="19"/>
  <c r="AD16" i="19"/>
  <c r="AC16" i="19"/>
  <c r="AC30" i="19"/>
  <c r="AD33" i="19"/>
  <c r="AC31" i="19"/>
  <c r="AD31" i="19"/>
  <c r="AD27" i="19"/>
  <c r="AC29" i="19"/>
  <c r="AC21" i="19"/>
  <c r="AD2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</author>
  </authors>
  <commentList>
    <comment ref="Q38" authorId="0" shapeId="0" xr:uid="{00000000-0006-0000-0200-000001000000}">
      <text>
        <r>
          <rPr>
            <sz val="9"/>
            <rFont val="Times New Roman"/>
          </rPr>
          <t>nesestřelen uzavírací gong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0" authorId="0" shapeId="0" xr:uid="{00000000-0006-0000-0300-000001000000}">
      <text>
        <r>
          <rPr>
            <b/>
            <sz val="14"/>
            <rFont val="Arial"/>
            <charset val="238"/>
          </rPr>
          <t>5+15 (5x obě, 5x pravá, 5x levá)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0" authorId="0" shapeId="0" xr:uid="{00000000-0006-0000-0A00-000001000000}">
      <text>
        <r>
          <rPr>
            <b/>
            <sz val="14"/>
            <rFont val="Arial"/>
            <charset val="238"/>
          </rPr>
          <t>5+15 (5x obě, 5x pravá, 5x levá)</t>
        </r>
      </text>
    </comment>
  </commentList>
</comments>
</file>

<file path=xl/sharedStrings.xml><?xml version="1.0" encoding="utf-8"?>
<sst xmlns="http://schemas.openxmlformats.org/spreadsheetml/2006/main" count="2624" uniqueCount="479">
  <si>
    <t>I.</t>
  </si>
  <si>
    <t>jméno</t>
  </si>
  <si>
    <t>čas</t>
  </si>
  <si>
    <t xml:space="preserve">KOV
</t>
  </si>
  <si>
    <t>PAP1</t>
  </si>
  <si>
    <t>PAP2</t>
  </si>
  <si>
    <t>PAP3</t>
  </si>
  <si>
    <t>PAP4</t>
  </si>
  <si>
    <t>PAP5</t>
  </si>
  <si>
    <t>SUMA</t>
  </si>
  <si>
    <t>PEN</t>
  </si>
  <si>
    <t>výsledek</t>
  </si>
  <si>
    <t>II.</t>
  </si>
  <si>
    <t>KOV
100</t>
  </si>
  <si>
    <t>VÝSLEDKOVÁ  LISTINA</t>
  </si>
  <si>
    <t>Název soutěže</t>
  </si>
  <si>
    <t>Poslední rána 2019</t>
  </si>
  <si>
    <t>Č.sout.</t>
  </si>
  <si>
    <t>0925</t>
  </si>
  <si>
    <t>Pořadatel</t>
  </si>
  <si>
    <t>KVZ Polná</t>
  </si>
  <si>
    <t>Ročník</t>
  </si>
  <si>
    <t>X.</t>
  </si>
  <si>
    <t>Termín konání</t>
  </si>
  <si>
    <t>14.12.2019</t>
  </si>
  <si>
    <t>Kolo</t>
  </si>
  <si>
    <t>Místo konání</t>
  </si>
  <si>
    <t>Střelnice KVZ Polná v k.ú. Dobroutov</t>
  </si>
  <si>
    <t>Počet účastníků</t>
  </si>
  <si>
    <t>Disciplíny</t>
  </si>
  <si>
    <t>Dle propozic</t>
  </si>
  <si>
    <t>Herní systém</t>
  </si>
  <si>
    <t xml:space="preserve">  </t>
  </si>
  <si>
    <t>Protesty</t>
  </si>
  <si>
    <t>Diskvalifikace</t>
  </si>
  <si>
    <t>Hlavní rozhodčí</t>
  </si>
  <si>
    <t>Jiří Zvolánek</t>
  </si>
  <si>
    <t>Ředitel soutěže</t>
  </si>
  <si>
    <t>Mgr. Tomáš Rosický</t>
  </si>
  <si>
    <t>Jméno, Příjmení</t>
  </si>
  <si>
    <t>Organizace, klub</t>
  </si>
  <si>
    <t>Číslo</t>
  </si>
  <si>
    <t>PAPKOV</t>
  </si>
  <si>
    <t>KOV</t>
  </si>
  <si>
    <t>POSLEDNÍ RÁNA</t>
  </si>
  <si>
    <t>CELKEM</t>
  </si>
  <si>
    <t>průkazu</t>
  </si>
  <si>
    <t>BODY</t>
  </si>
  <si>
    <t>KOV
250</t>
  </si>
  <si>
    <t>mm</t>
  </si>
  <si>
    <t>POŘADÍ</t>
  </si>
  <si>
    <t>Michal Svoboda</t>
  </si>
  <si>
    <t>KVZ Policie Počátky</t>
  </si>
  <si>
    <t>0195</t>
  </si>
  <si>
    <t>František Smaženka</t>
  </si>
  <si>
    <t>6.</t>
  </si>
  <si>
    <t>Vít Vodrážka</t>
  </si>
  <si>
    <t>3259</t>
  </si>
  <si>
    <t>III.</t>
  </si>
  <si>
    <t>Jan Bělohlávek, Ing.</t>
  </si>
  <si>
    <t>0093</t>
  </si>
  <si>
    <t>7.</t>
  </si>
  <si>
    <t>4.</t>
  </si>
  <si>
    <t>Petr Růžička</t>
  </si>
  <si>
    <t>5334</t>
  </si>
  <si>
    <t>5.</t>
  </si>
  <si>
    <t>Karel Smejkal, Ing.</t>
  </si>
  <si>
    <t>5208</t>
  </si>
  <si>
    <t>Antonín Jelínek</t>
  </si>
  <si>
    <t>KVZ Pelhřimov</t>
  </si>
  <si>
    <t>1045</t>
  </si>
  <si>
    <t>10.</t>
  </si>
  <si>
    <t>Aleš Maštera</t>
  </si>
  <si>
    <t>KVZ Třebíč</t>
  </si>
  <si>
    <t>1779</t>
  </si>
  <si>
    <t>18.</t>
  </si>
  <si>
    <t>8.</t>
  </si>
  <si>
    <t>Milan Lapka</t>
  </si>
  <si>
    <t>0720</t>
  </si>
  <si>
    <t>13.</t>
  </si>
  <si>
    <t>9.</t>
  </si>
  <si>
    <t>Stanislav Krejčí</t>
  </si>
  <si>
    <t>0630</t>
  </si>
  <si>
    <t>14.</t>
  </si>
  <si>
    <t>Josef Vopařil</t>
  </si>
  <si>
    <t>KVZ Jablonné n. Orl.</t>
  </si>
  <si>
    <t>5219</t>
  </si>
  <si>
    <t>16.</t>
  </si>
  <si>
    <t>11.</t>
  </si>
  <si>
    <t>Jindřich Částek</t>
  </si>
  <si>
    <t>5429</t>
  </si>
  <si>
    <t>12.</t>
  </si>
  <si>
    <t>Tomáš Röder</t>
  </si>
  <si>
    <t>5199</t>
  </si>
  <si>
    <t>Bohumil Herceg</t>
  </si>
  <si>
    <t>0745</t>
  </si>
  <si>
    <t>19.</t>
  </si>
  <si>
    <t>Milan Doležal</t>
  </si>
  <si>
    <t>0415</t>
  </si>
  <si>
    <t>23.</t>
  </si>
  <si>
    <t>15.</t>
  </si>
  <si>
    <t>Jakub Brož</t>
  </si>
  <si>
    <t>0376</t>
  </si>
  <si>
    <t>24.</t>
  </si>
  <si>
    <t>Pavel Cibuliak</t>
  </si>
  <si>
    <t>17.</t>
  </si>
  <si>
    <t>Robert Havelka</t>
  </si>
  <si>
    <t>0719</t>
  </si>
  <si>
    <t>Jaroslav Kostříž</t>
  </si>
  <si>
    <t>5773</t>
  </si>
  <si>
    <t>Tomáš Fiala</t>
  </si>
  <si>
    <t>0722</t>
  </si>
  <si>
    <t>20.</t>
  </si>
  <si>
    <t>Marian Cap</t>
  </si>
  <si>
    <t>3784</t>
  </si>
  <si>
    <t>22.</t>
  </si>
  <si>
    <t>21.</t>
  </si>
  <si>
    <t>Tomáš Rosický, Mgr.</t>
  </si>
  <si>
    <t>2392</t>
  </si>
  <si>
    <t>3424</t>
  </si>
  <si>
    <t>Jaromír Procházka</t>
  </si>
  <si>
    <t>Poslední rána 2018</t>
  </si>
  <si>
    <t>KVZ Polná , reg. č. 14 -74-01</t>
  </si>
  <si>
    <t>IX.</t>
  </si>
  <si>
    <t>15.12.2018</t>
  </si>
  <si>
    <t>střelnice KVZ Polná, k.ú. Dobroutov</t>
  </si>
  <si>
    <t>VPS - dle propozic</t>
  </si>
  <si>
    <t>Ing. Jan Bělohlávek</t>
  </si>
  <si>
    <t xml:space="preserve">Petr Růžička </t>
  </si>
  <si>
    <t>Jméno, příjmení, titul</t>
  </si>
  <si>
    <t>Číslo průk.</t>
  </si>
  <si>
    <t>Mířená</t>
  </si>
  <si>
    <t>Akční I.</t>
  </si>
  <si>
    <t>Akční II.</t>
  </si>
  <si>
    <t>Poslední rána</t>
  </si>
  <si>
    <t>Body</t>
  </si>
  <si>
    <t>Poř.</t>
  </si>
  <si>
    <t>MM</t>
  </si>
  <si>
    <t>POŘ.</t>
  </si>
  <si>
    <t>Lukáš Vomela, Ing.</t>
  </si>
  <si>
    <t>3279</t>
  </si>
  <si>
    <t>II.-III.</t>
  </si>
  <si>
    <t>KVZ Pol. Počátky</t>
  </si>
  <si>
    <t>ČSS Třebíč</t>
  </si>
  <si>
    <t>Miroslav Koch</t>
  </si>
  <si>
    <t>1280</t>
  </si>
  <si>
    <t>Josef Doležel</t>
  </si>
  <si>
    <t>0423</t>
  </si>
  <si>
    <t>Karel Získal</t>
  </si>
  <si>
    <t>3415</t>
  </si>
  <si>
    <t>Tibor Ladič</t>
  </si>
  <si>
    <t>0430</t>
  </si>
  <si>
    <t>David Šťastný</t>
  </si>
  <si>
    <t>5456</t>
  </si>
  <si>
    <t>Ladislav Dolejší, JUDr.</t>
  </si>
  <si>
    <t>4597</t>
  </si>
  <si>
    <t>Martin Děrgl</t>
  </si>
  <si>
    <t>0753</t>
  </si>
  <si>
    <t>René Žák</t>
  </si>
  <si>
    <t>0365</t>
  </si>
  <si>
    <t>MÍŘENÁ 5+15 (5x obě, 5x pravá, 5x levá)</t>
  </si>
  <si>
    <t>Počet ran</t>
  </si>
  <si>
    <t>Součet</t>
  </si>
  <si>
    <t>terče</t>
  </si>
  <si>
    <t>body celkem</t>
  </si>
  <si>
    <t>penal.</t>
  </si>
  <si>
    <t>JMÉNO</t>
  </si>
  <si>
    <t>T1</t>
  </si>
  <si>
    <t>T2</t>
  </si>
  <si>
    <t>T3</t>
  </si>
  <si>
    <t>T4</t>
  </si>
  <si>
    <t>T5</t>
  </si>
  <si>
    <t>T6</t>
  </si>
  <si>
    <t>terč</t>
  </si>
  <si>
    <t>BONUS</t>
  </si>
  <si>
    <t>Poslední rána 2016</t>
  </si>
  <si>
    <t>VII.</t>
  </si>
  <si>
    <t>Vyplňte tak, aby bylo možno soutěž a její výsledky jednoznačně vyhodnotit.
Děkujeme</t>
  </si>
  <si>
    <t>VPS, VRS - dle propozic</t>
  </si>
  <si>
    <t>Číslo průkazu</t>
  </si>
  <si>
    <t>penalizace</t>
  </si>
  <si>
    <t>Poslední rána 2017</t>
  </si>
  <si>
    <t>VIII.</t>
  </si>
  <si>
    <t>David Nikodým</t>
  </si>
  <si>
    <t>Vladimír Vejslík</t>
  </si>
  <si>
    <t>KVZ Fruko JH</t>
  </si>
  <si>
    <t>3178</t>
  </si>
  <si>
    <t>Miroslav Fiala</t>
  </si>
  <si>
    <t>5138</t>
  </si>
  <si>
    <t>Pavel Červenka</t>
  </si>
  <si>
    <t>5085</t>
  </si>
  <si>
    <t>Josef Kopřiva</t>
  </si>
  <si>
    <t>5198</t>
  </si>
  <si>
    <t>Jan Bělohlávek</t>
  </si>
  <si>
    <t>0094</t>
  </si>
  <si>
    <t>Vojtěch Brejžek, Ing.</t>
  </si>
  <si>
    <t>0211</t>
  </si>
  <si>
    <t>Rostislav Mareš</t>
  </si>
  <si>
    <t>Zdeněk Vala</t>
  </si>
  <si>
    <t>3120</t>
  </si>
  <si>
    <t>Milan Jílek, PaedDr.</t>
  </si>
  <si>
    <t>5266</t>
  </si>
  <si>
    <t>Milan Matějka</t>
  </si>
  <si>
    <t>0167</t>
  </si>
  <si>
    <t>Štěpán Rosický</t>
  </si>
  <si>
    <t xml:space="preserve"> - </t>
  </si>
  <si>
    <t>Ing. Pavel Vlček</t>
  </si>
  <si>
    <t>1.</t>
  </si>
  <si>
    <t>Miroslav Jíša</t>
  </si>
  <si>
    <t>GRAND Benešov</t>
  </si>
  <si>
    <t>2.</t>
  </si>
  <si>
    <t>3.</t>
  </si>
  <si>
    <t>Ivo Dohnal, Ing.</t>
  </si>
  <si>
    <t>4231</t>
  </si>
  <si>
    <t>Tomáš Roder</t>
  </si>
  <si>
    <t>Václav Brož</t>
  </si>
  <si>
    <t>3843</t>
  </si>
  <si>
    <t>Pavel Vlček, Ing.</t>
  </si>
  <si>
    <t>3244</t>
  </si>
  <si>
    <t>Poslední rána 2015</t>
  </si>
  <si>
    <t>VI.</t>
  </si>
  <si>
    <t>Kontakt:</t>
  </si>
  <si>
    <t>Tomáš Melichar</t>
  </si>
  <si>
    <t>1807</t>
  </si>
  <si>
    <t>Jaroslav Novotný</t>
  </si>
  <si>
    <t>KVZ Telč</t>
  </si>
  <si>
    <t>5477</t>
  </si>
  <si>
    <t>Miroslav Koch st.</t>
  </si>
  <si>
    <t>Martin Smejkal</t>
  </si>
  <si>
    <t>5475</t>
  </si>
  <si>
    <t>Lukáš Vomela, Bc.</t>
  </si>
  <si>
    <t>Martin Adensam</t>
  </si>
  <si>
    <t>SK Žirovnice</t>
  </si>
  <si>
    <t>Ivan Vala</t>
  </si>
  <si>
    <t>4264</t>
  </si>
  <si>
    <t>Miroslav Koch ml.</t>
  </si>
  <si>
    <t>Poslední rána 2014</t>
  </si>
  <si>
    <t>V.</t>
  </si>
  <si>
    <t>body</t>
  </si>
  <si>
    <t>František Toman, Ing.</t>
  </si>
  <si>
    <t>2995</t>
  </si>
  <si>
    <t>Lubomír Topolovský</t>
  </si>
  <si>
    <t>ALFA Svitavy</t>
  </si>
  <si>
    <t>Karel Získal            RE</t>
  </si>
  <si>
    <t>Antonín Jelínek       RE</t>
  </si>
  <si>
    <t>Stanislav Mudrich</t>
  </si>
  <si>
    <t>Lubomír Dostál</t>
  </si>
  <si>
    <t>Josef Čekal</t>
  </si>
  <si>
    <t>0291</t>
  </si>
  <si>
    <t>25.</t>
  </si>
  <si>
    <t>František Satrapa</t>
  </si>
  <si>
    <t>27.</t>
  </si>
  <si>
    <t>26.</t>
  </si>
  <si>
    <t>Štěpán Rosický    PE. RE</t>
  </si>
  <si>
    <t>Tomáš Rosický, Mgr.  PE. RE</t>
  </si>
  <si>
    <t>28.</t>
  </si>
  <si>
    <t>Poslední rána 2013</t>
  </si>
  <si>
    <t>IV.</t>
  </si>
  <si>
    <t>Miroslav Květenský</t>
  </si>
  <si>
    <t>KVZ Týn n/V.</t>
  </si>
  <si>
    <t>1569</t>
  </si>
  <si>
    <t>Jiří Švihálek</t>
  </si>
  <si>
    <t>3700</t>
  </si>
  <si>
    <t>Václav Vystyd</t>
  </si>
  <si>
    <t>5082</t>
  </si>
  <si>
    <t>KVZ Policie Poč.</t>
  </si>
  <si>
    <t>Antonín Jelínek  Re</t>
  </si>
  <si>
    <t>4045</t>
  </si>
  <si>
    <t>Josef Čihák</t>
  </si>
  <si>
    <t>3849</t>
  </si>
  <si>
    <t>Tomáš Plíhal, Ing.</t>
  </si>
  <si>
    <t>5269</t>
  </si>
  <si>
    <t>KVZ Jablonné n/O</t>
  </si>
  <si>
    <t>Ladislav Žemlička</t>
  </si>
  <si>
    <t>3435</t>
  </si>
  <si>
    <t>Viktor Fuksa</t>
  </si>
  <si>
    <t>5131</t>
  </si>
  <si>
    <t>Radek Krupica</t>
  </si>
  <si>
    <t>Tomáš Rosický, Mgr. PeR</t>
  </si>
  <si>
    <t>Radek Dvořák</t>
  </si>
  <si>
    <t>0492</t>
  </si>
  <si>
    <t>Poslední rána 2012</t>
  </si>
  <si>
    <t>Akční</t>
  </si>
  <si>
    <t>Souboj KO</t>
  </si>
  <si>
    <t>pořadí</t>
  </si>
  <si>
    <t>vzdálenost v mm</t>
  </si>
  <si>
    <t>125</t>
  </si>
  <si>
    <t>4862</t>
  </si>
  <si>
    <t>4.-6.</t>
  </si>
  <si>
    <t>19.-20.</t>
  </si>
  <si>
    <t>7.-9.</t>
  </si>
  <si>
    <t>KVZ Vltava T/V</t>
  </si>
  <si>
    <t>12.-17.</t>
  </si>
  <si>
    <t>11.-12.</t>
  </si>
  <si>
    <t>Štefan Mesároš</t>
  </si>
  <si>
    <t>3518</t>
  </si>
  <si>
    <t>5931</t>
  </si>
  <si>
    <t>21.-22.</t>
  </si>
  <si>
    <t>18.-20.</t>
  </si>
  <si>
    <t>9.-10.</t>
  </si>
  <si>
    <t>Yuan Yao</t>
  </si>
  <si>
    <t>Lukáš Vomela</t>
  </si>
  <si>
    <t>Pavel Vlček</t>
  </si>
  <si>
    <t>Albert Wrzecionka</t>
  </si>
  <si>
    <t>3350</t>
  </si>
  <si>
    <t>Poslední rána 2011</t>
  </si>
  <si>
    <t>Vyplňte tak, aby bylo</t>
  </si>
  <si>
    <t>možno soutěž a její</t>
  </si>
  <si>
    <t>výsledky jednoznačně</t>
  </si>
  <si>
    <t>vyhodnotit.  Děkujeme</t>
  </si>
  <si>
    <t>Kontakt:607831899</t>
  </si>
  <si>
    <t>Příjmení, jméno</t>
  </si>
  <si>
    <t>Nikodým David</t>
  </si>
  <si>
    <t>SKP Pelhřimov</t>
  </si>
  <si>
    <t>111</t>
  </si>
  <si>
    <t>140</t>
  </si>
  <si>
    <t>22,13</t>
  </si>
  <si>
    <t>9</t>
  </si>
  <si>
    <t>77</t>
  </si>
  <si>
    <t xml:space="preserve">Bělohlávek Jan, Ing. </t>
  </si>
  <si>
    <t>102</t>
  </si>
  <si>
    <t>138</t>
  </si>
  <si>
    <t>27,24</t>
  </si>
  <si>
    <t>25</t>
  </si>
  <si>
    <t>37</t>
  </si>
  <si>
    <t>Koch Miroskav</t>
  </si>
  <si>
    <t>KVZ Počátky</t>
  </si>
  <si>
    <t>114</t>
  </si>
  <si>
    <t>139</t>
  </si>
  <si>
    <t>26,64</t>
  </si>
  <si>
    <t>4</t>
  </si>
  <si>
    <t>50</t>
  </si>
  <si>
    <t>Jelínek Antonín</t>
  </si>
  <si>
    <t>110</t>
  </si>
  <si>
    <t>127</t>
  </si>
  <si>
    <t>35,21</t>
  </si>
  <si>
    <t>21</t>
  </si>
  <si>
    <t>12</t>
  </si>
  <si>
    <t>Vodrážka Vít</t>
  </si>
  <si>
    <t>96</t>
  </si>
  <si>
    <t>137</t>
  </si>
  <si>
    <t>28,15</t>
  </si>
  <si>
    <t>13</t>
  </si>
  <si>
    <t>47</t>
  </si>
  <si>
    <t>Doležel Josef</t>
  </si>
  <si>
    <t>100</t>
  </si>
  <si>
    <t>120</t>
  </si>
  <si>
    <t>26,29</t>
  </si>
  <si>
    <t>20</t>
  </si>
  <si>
    <t>43</t>
  </si>
  <si>
    <t>Doležal Milan</t>
  </si>
  <si>
    <t>94</t>
  </si>
  <si>
    <t>35,32</t>
  </si>
  <si>
    <t>53</t>
  </si>
  <si>
    <t>Vejslík Vladimír</t>
  </si>
  <si>
    <t>KVZ Madeta JH</t>
  </si>
  <si>
    <t>121</t>
  </si>
  <si>
    <t>29,56</t>
  </si>
  <si>
    <t>0</t>
  </si>
  <si>
    <t>3</t>
  </si>
  <si>
    <t>Získal Karel</t>
  </si>
  <si>
    <t>115</t>
  </si>
  <si>
    <t>39,80</t>
  </si>
  <si>
    <t>11</t>
  </si>
  <si>
    <t>61</t>
  </si>
  <si>
    <t>Dohnal Ivo</t>
  </si>
  <si>
    <t>92</t>
  </si>
  <si>
    <t>105</t>
  </si>
  <si>
    <t>27,11</t>
  </si>
  <si>
    <t>34</t>
  </si>
  <si>
    <t>Vala Zdeněk</t>
  </si>
  <si>
    <t>98</t>
  </si>
  <si>
    <t>31,52</t>
  </si>
  <si>
    <t>1</t>
  </si>
  <si>
    <t>Červenka Pavel</t>
  </si>
  <si>
    <t>SSK Benešov</t>
  </si>
  <si>
    <t>97</t>
  </si>
  <si>
    <t>107</t>
  </si>
  <si>
    <t>39,28</t>
  </si>
  <si>
    <t>8</t>
  </si>
  <si>
    <t>22</t>
  </si>
  <si>
    <t>Fuksa Viktor</t>
  </si>
  <si>
    <t>AVZO H. Cer.</t>
  </si>
  <si>
    <t>116</t>
  </si>
  <si>
    <t>39,32</t>
  </si>
  <si>
    <t>7</t>
  </si>
  <si>
    <t>Krupica Radek</t>
  </si>
  <si>
    <t>SSK Okříšky</t>
  </si>
  <si>
    <t>63</t>
  </si>
  <si>
    <t>27,00</t>
  </si>
  <si>
    <t>2</t>
  </si>
  <si>
    <t>95</t>
  </si>
  <si>
    <t>Jílek Milan, PaedDr.</t>
  </si>
  <si>
    <t>Jednorožec</t>
  </si>
  <si>
    <t>79</t>
  </si>
  <si>
    <t>39,72</t>
  </si>
  <si>
    <t>49</t>
  </si>
  <si>
    <t>Zvolánek Jiří</t>
  </si>
  <si>
    <t>72</t>
  </si>
  <si>
    <t>43,71</t>
  </si>
  <si>
    <t>Brož Václav</t>
  </si>
  <si>
    <t>58</t>
  </si>
  <si>
    <t>106</t>
  </si>
  <si>
    <t>30,59</t>
  </si>
  <si>
    <t>66</t>
  </si>
  <si>
    <t>Poslední rána 2010</t>
  </si>
  <si>
    <t>81</t>
  </si>
  <si>
    <t>131</t>
  </si>
  <si>
    <t>27,86</t>
  </si>
  <si>
    <t>128</t>
  </si>
  <si>
    <t>30,52</t>
  </si>
  <si>
    <t>19</t>
  </si>
  <si>
    <t>133</t>
  </si>
  <si>
    <t>37,06</t>
  </si>
  <si>
    <t>14</t>
  </si>
  <si>
    <t>68</t>
  </si>
  <si>
    <t>130</t>
  </si>
  <si>
    <t>28,85</t>
  </si>
  <si>
    <t>23</t>
  </si>
  <si>
    <t>Čurda Pavel, MUDr.</t>
  </si>
  <si>
    <t>0350</t>
  </si>
  <si>
    <t>85</t>
  </si>
  <si>
    <t>40,86</t>
  </si>
  <si>
    <t>76</t>
  </si>
  <si>
    <t>Vala Ivan</t>
  </si>
  <si>
    <t>71</t>
  </si>
  <si>
    <t>119</t>
  </si>
  <si>
    <t>38,08</t>
  </si>
  <si>
    <t>40</t>
  </si>
  <si>
    <t>36</t>
  </si>
  <si>
    <t>134</t>
  </si>
  <si>
    <t>29,15</t>
  </si>
  <si>
    <t>36,02</t>
  </si>
  <si>
    <t>Rosický Tomáš</t>
  </si>
  <si>
    <t>80</t>
  </si>
  <si>
    <t>56,77</t>
  </si>
  <si>
    <t>Vlček Pavel</t>
  </si>
  <si>
    <t>118</t>
  </si>
  <si>
    <t>74,78</t>
  </si>
  <si>
    <t>66,00</t>
  </si>
  <si>
    <t>Skočdopole Jan</t>
  </si>
  <si>
    <t>4902</t>
  </si>
  <si>
    <t>55,95</t>
  </si>
  <si>
    <t>62</t>
  </si>
  <si>
    <t>84</t>
  </si>
  <si>
    <t>81,78</t>
  </si>
  <si>
    <t>0926</t>
  </si>
  <si>
    <t>XI.</t>
  </si>
  <si>
    <t>Poslední rána 2022</t>
  </si>
  <si>
    <t>JUDr. Ladislav Dolejší</t>
  </si>
  <si>
    <t>T7</t>
  </si>
  <si>
    <t>Hodnota</t>
  </si>
  <si>
    <t>Vzdálenost</t>
  </si>
  <si>
    <t>Disc.2 - Akční střelba</t>
  </si>
  <si>
    <t>Vojtěch Kutil</t>
  </si>
  <si>
    <t>Lukáš Kučera</t>
  </si>
  <si>
    <t>PAP6</t>
  </si>
  <si>
    <t>PAP7</t>
  </si>
  <si>
    <t>Dle propozic - na přesnost (5xR, 5xL, 5x OR), akční střelba, poslední rána</t>
  </si>
  <si>
    <t>AVZO Nové Město na Moravě</t>
  </si>
  <si>
    <t>Ředitel soutěže:</t>
  </si>
  <si>
    <t>Ing. Karel Smejkal</t>
  </si>
  <si>
    <t>2-422</t>
  </si>
  <si>
    <t>Hlavní rozhodčí:</t>
  </si>
  <si>
    <t>2-290</t>
  </si>
  <si>
    <t>Další rozhodčí:</t>
  </si>
  <si>
    <t>1-098</t>
  </si>
  <si>
    <t>3-637</t>
  </si>
  <si>
    <t>3-636</t>
  </si>
  <si>
    <t>Ing. Lukáš Vomela</t>
  </si>
  <si>
    <t>3-365</t>
  </si>
  <si>
    <t>2-287</t>
  </si>
  <si>
    <t>2-288</t>
  </si>
  <si>
    <t>MÍŘENÁ 15 (5x pravá, 5x levá, 5x obě)</t>
  </si>
  <si>
    <t>1-190</t>
  </si>
  <si>
    <t>1-096</t>
  </si>
  <si>
    <t>2-421</t>
  </si>
  <si>
    <t>2-289</t>
  </si>
  <si>
    <t>Disc.1  Přesná (5x pravá, 5x levá, 5x obě)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</si>
</sst>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/m/yyyy"/>
  </numFmts>
  <fonts count="73" x14ac:knownFonts="1">
    <font>
      <sz val="10"/>
      <name val="Arial"/>
      <charset val="238"/>
    </font>
    <font>
      <sz val="28"/>
      <name val="Arial CE"/>
      <charset val="238"/>
    </font>
    <font>
      <sz val="11"/>
      <name val="Arial CE"/>
      <charset val="238"/>
    </font>
    <font>
      <sz val="10"/>
      <name val="Bookman Old Style"/>
      <charset val="238"/>
    </font>
    <font>
      <sz val="10"/>
      <name val="Arial CE"/>
      <charset val="238"/>
    </font>
    <font>
      <b/>
      <sz val="2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charset val="238"/>
    </font>
    <font>
      <sz val="12"/>
      <name val="Times New Roman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name val="Times New Roman CE"/>
      <charset val="238"/>
    </font>
    <font>
      <sz val="10"/>
      <color indexed="8"/>
      <name val="Times New Roman CE"/>
      <charset val="238"/>
    </font>
    <font>
      <b/>
      <sz val="11"/>
      <name val="Times New Roman CE"/>
      <charset val="238"/>
    </font>
    <font>
      <i/>
      <sz val="8"/>
      <name val="Times New Roman CE"/>
      <charset val="238"/>
    </font>
    <font>
      <sz val="9"/>
      <name val="Times New Roman CE"/>
      <charset val="238"/>
    </font>
    <font>
      <b/>
      <sz val="10"/>
      <color indexed="10"/>
      <name val="Times New Roman CE"/>
      <charset val="238"/>
    </font>
    <font>
      <b/>
      <sz val="12"/>
      <color indexed="12"/>
      <name val="Times New Roman CE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b/>
      <sz val="11"/>
      <color indexed="22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1"/>
      <color indexed="10"/>
      <name val="Arial CE"/>
      <charset val="238"/>
    </font>
    <font>
      <b/>
      <sz val="10"/>
      <color indexed="10"/>
      <name val="Arial CE"/>
      <charset val="238"/>
    </font>
    <font>
      <b/>
      <sz val="10"/>
      <color indexed="12"/>
      <name val="Arial CE"/>
      <charset val="238"/>
    </font>
    <font>
      <b/>
      <sz val="11"/>
      <color indexed="8"/>
      <name val="Arial CE"/>
      <charset val="238"/>
    </font>
    <font>
      <b/>
      <sz val="10"/>
      <color indexed="8"/>
      <name val="Arial CE"/>
      <charset val="238"/>
    </font>
    <font>
      <b/>
      <sz val="22"/>
      <name val="Times New Roman CE"/>
      <charset val="238"/>
    </font>
    <font>
      <b/>
      <sz val="12"/>
      <name val="Arial CE"/>
      <charset val="238"/>
    </font>
    <font>
      <sz val="9"/>
      <name val="Arial"/>
      <charset val="238"/>
    </font>
    <font>
      <sz val="8"/>
      <name val="Arial CE"/>
      <charset val="238"/>
    </font>
    <font>
      <b/>
      <sz val="10"/>
      <color indexed="10"/>
      <name val="Arial"/>
      <charset val="238"/>
    </font>
    <font>
      <b/>
      <sz val="10"/>
      <color indexed="12"/>
      <name val="Times New Roman CE"/>
      <charset val="238"/>
    </font>
    <font>
      <b/>
      <sz val="12"/>
      <color indexed="12"/>
      <name val="Arial CE"/>
      <charset val="238"/>
    </font>
    <font>
      <b/>
      <sz val="12"/>
      <color indexed="8"/>
      <name val="Arial CE"/>
      <charset val="238"/>
    </font>
    <font>
      <b/>
      <sz val="12"/>
      <color indexed="10"/>
      <name val="Arial CE"/>
      <charset val="238"/>
    </font>
    <font>
      <b/>
      <sz val="10"/>
      <name val="Arial"/>
      <charset val="238"/>
    </font>
    <font>
      <b/>
      <sz val="10"/>
      <name val="Arial CE"/>
      <charset val="238"/>
    </font>
    <font>
      <sz val="8"/>
      <name val="Arial"/>
      <charset val="238"/>
    </font>
    <font>
      <b/>
      <sz val="8"/>
      <color indexed="10"/>
      <name val="Arial"/>
      <charset val="238"/>
    </font>
    <font>
      <sz val="10"/>
      <color indexed="8"/>
      <name val="Arial CE"/>
      <charset val="238"/>
    </font>
    <font>
      <b/>
      <sz val="14"/>
      <name val="Times New Roman CE"/>
      <charset val="238"/>
    </font>
    <font>
      <b/>
      <sz val="8"/>
      <color indexed="12"/>
      <name val="Arial"/>
      <charset val="238"/>
    </font>
    <font>
      <b/>
      <sz val="9"/>
      <color indexed="10"/>
      <name val="Times New Roman CE"/>
      <charset val="238"/>
    </font>
    <font>
      <b/>
      <sz val="11"/>
      <color indexed="12"/>
      <name val="Arial CE"/>
      <charset val="238"/>
    </font>
    <font>
      <b/>
      <sz val="14"/>
      <name val="Arial"/>
      <charset val="238"/>
    </font>
    <font>
      <b/>
      <sz val="12"/>
      <name val="Arial"/>
      <charset val="238"/>
    </font>
    <font>
      <sz val="11"/>
      <name val="Arial"/>
      <charset val="238"/>
    </font>
    <font>
      <sz val="12"/>
      <name val="Arial"/>
      <charset val="238"/>
    </font>
    <font>
      <sz val="14"/>
      <name val="Arial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sz val="11"/>
      <color indexed="8"/>
      <name val="Calibri"/>
      <charset val="238"/>
    </font>
    <font>
      <b/>
      <sz val="8"/>
      <name val="Arial"/>
      <charset val="238"/>
    </font>
    <font>
      <sz val="10"/>
      <color theme="1"/>
      <name val="Arial"/>
      <charset val="238"/>
    </font>
    <font>
      <sz val="12"/>
      <color indexed="10"/>
      <name val="Arial CE"/>
      <charset val="238"/>
    </font>
    <font>
      <b/>
      <sz val="16"/>
      <name val="Arial"/>
      <charset val="238"/>
    </font>
    <font>
      <sz val="10"/>
      <name val="Arial"/>
      <charset val="238"/>
    </font>
    <font>
      <sz val="9"/>
      <name val="Times New Roman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Bookman Old Style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1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</fills>
  <borders count="2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medium">
        <color auto="1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thin">
        <color auto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rgb="FF000000"/>
      </bottom>
      <diagonal/>
    </border>
    <border>
      <left/>
      <right/>
      <top style="hair">
        <color indexed="8"/>
      </top>
      <bottom style="hair">
        <color rgb="FF000000"/>
      </bottom>
      <diagonal/>
    </border>
    <border>
      <left style="hair">
        <color indexed="8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indexed="8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auto="1"/>
      </right>
      <top/>
      <bottom style="hair">
        <color rgb="FF00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 style="thin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rgb="FF000000"/>
      </bottom>
      <diagonal/>
    </border>
    <border>
      <left/>
      <right style="hair">
        <color indexed="8"/>
      </right>
      <top style="hair">
        <color rgb="FF000000"/>
      </top>
      <bottom style="hair">
        <color rgb="FF00000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indexed="8"/>
      </right>
      <top style="thin">
        <color indexed="8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8"/>
      </right>
      <top style="hair">
        <color indexed="8"/>
      </top>
      <bottom style="hair">
        <color rgb="FF000000"/>
      </bottom>
      <diagonal/>
    </border>
    <border>
      <left style="thin">
        <color auto="1"/>
      </left>
      <right style="hair">
        <color indexed="8"/>
      </right>
      <top style="hair">
        <color rgb="FF000000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8"/>
      </bottom>
      <diagonal/>
    </border>
    <border>
      <left style="thin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indexed="8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auto="1"/>
      </top>
      <bottom style="hair">
        <color indexed="8"/>
      </bottom>
      <diagonal/>
    </border>
    <border>
      <left/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auto="1"/>
      </left>
      <right style="thin">
        <color auto="1"/>
      </right>
      <top style="thin">
        <color indexed="8"/>
      </top>
      <bottom style="hair">
        <color auto="1"/>
      </bottom>
      <diagonal/>
    </border>
    <border>
      <left style="thin">
        <color auto="1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theme="1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71" fillId="0" borderId="0"/>
  </cellStyleXfs>
  <cellXfs count="896">
    <xf numFmtId="0" fontId="0" fillId="0" borderId="0" xfId="0"/>
    <xf numFmtId="0" fontId="1" fillId="0" borderId="0" xfId="2" applyFont="1"/>
    <xf numFmtId="0" fontId="2" fillId="0" borderId="0" xfId="2" applyFont="1"/>
    <xf numFmtId="0" fontId="3" fillId="0" borderId="0" xfId="2" applyFont="1"/>
    <xf numFmtId="0" fontId="4" fillId="0" borderId="0" xfId="2"/>
    <xf numFmtId="0" fontId="6" fillId="0" borderId="2" xfId="2" applyFont="1" applyBorder="1"/>
    <xf numFmtId="0" fontId="7" fillId="2" borderId="2" xfId="2" applyFont="1" applyFill="1" applyBorder="1"/>
    <xf numFmtId="0" fontId="7" fillId="2" borderId="3" xfId="2" applyFont="1" applyFill="1" applyBorder="1"/>
    <xf numFmtId="0" fontId="6" fillId="0" borderId="4" xfId="2" applyFont="1" applyBorder="1"/>
    <xf numFmtId="164" fontId="7" fillId="2" borderId="2" xfId="2" applyNumberFormat="1" applyFont="1" applyFill="1" applyBorder="1" applyAlignment="1">
      <alignment horizontal="left"/>
    </xf>
    <xf numFmtId="0" fontId="7" fillId="2" borderId="5" xfId="2" applyFont="1" applyFill="1" applyBorder="1"/>
    <xf numFmtId="0" fontId="7" fillId="2" borderId="6" xfId="2" applyFont="1" applyFill="1" applyBorder="1"/>
    <xf numFmtId="0" fontId="7" fillId="2" borderId="0" xfId="2" applyFont="1" applyFill="1"/>
    <xf numFmtId="0" fontId="7" fillId="2" borderId="4" xfId="2" applyFont="1" applyFill="1" applyBorder="1" applyAlignment="1">
      <alignment horizontal="left"/>
    </xf>
    <xf numFmtId="0" fontId="8" fillId="0" borderId="4" xfId="2" applyFont="1" applyBorder="1"/>
    <xf numFmtId="0" fontId="7" fillId="2" borderId="6" xfId="2" applyFont="1" applyFill="1" applyBorder="1" applyAlignment="1">
      <alignment horizontal="left"/>
    </xf>
    <xf numFmtId="0" fontId="7" fillId="2" borderId="4" xfId="2" applyFont="1" applyFill="1" applyBorder="1"/>
    <xf numFmtId="0" fontId="8" fillId="0" borderId="7" xfId="2" applyFont="1" applyBorder="1"/>
    <xf numFmtId="0" fontId="9" fillId="0" borderId="4" xfId="0" applyFont="1" applyBorder="1"/>
    <xf numFmtId="0" fontId="6" fillId="0" borderId="7" xfId="2" applyFont="1" applyBorder="1"/>
    <xf numFmtId="0" fontId="7" fillId="2" borderId="8" xfId="2" applyFont="1" applyFill="1" applyBorder="1"/>
    <xf numFmtId="0" fontId="10" fillId="2" borderId="8" xfId="2" applyFont="1" applyFill="1" applyBorder="1"/>
    <xf numFmtId="0" fontId="11" fillId="2" borderId="9" xfId="2" applyFont="1" applyFill="1" applyBorder="1"/>
    <xf numFmtId="0" fontId="12" fillId="0" borderId="10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0" fillId="0" borderId="18" xfId="1" applyFont="1" applyBorder="1" applyAlignment="1">
      <alignment horizontal="left"/>
    </xf>
    <xf numFmtId="0" fontId="4" fillId="0" borderId="19" xfId="3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49" fontId="4" fillId="0" borderId="18" xfId="2" applyNumberFormat="1" applyBorder="1" applyAlignment="1">
      <alignment horizontal="center"/>
    </xf>
    <xf numFmtId="49" fontId="4" fillId="0" borderId="21" xfId="2" applyNumberFormat="1" applyBorder="1" applyAlignment="1">
      <alignment horizontal="center"/>
    </xf>
    <xf numFmtId="49" fontId="4" fillId="0" borderId="19" xfId="2" applyNumberFormat="1" applyBorder="1" applyAlignment="1">
      <alignment horizontal="center"/>
    </xf>
    <xf numFmtId="49" fontId="4" fillId="0" borderId="19" xfId="2" applyNumberFormat="1" applyBorder="1" applyAlignment="1">
      <alignment horizontal="right"/>
    </xf>
    <xf numFmtId="0" fontId="0" fillId="0" borderId="22" xfId="1" applyFont="1" applyBorder="1" applyAlignment="1">
      <alignment horizontal="left"/>
    </xf>
    <xf numFmtId="0" fontId="4" fillId="0" borderId="23" xfId="3" applyBorder="1" applyAlignment="1">
      <alignment horizontal="center"/>
    </xf>
    <xf numFmtId="49" fontId="0" fillId="0" borderId="24" xfId="1" applyNumberFormat="1" applyFont="1" applyBorder="1" applyAlignment="1">
      <alignment horizontal="center"/>
    </xf>
    <xf numFmtId="49" fontId="4" fillId="0" borderId="22" xfId="2" applyNumberFormat="1" applyBorder="1" applyAlignment="1">
      <alignment horizontal="center"/>
    </xf>
    <xf numFmtId="49" fontId="4" fillId="0" borderId="25" xfId="2" applyNumberFormat="1" applyBorder="1" applyAlignment="1">
      <alignment horizontal="center"/>
    </xf>
    <xf numFmtId="49" fontId="4" fillId="0" borderId="23" xfId="2" applyNumberFormat="1" applyBorder="1" applyAlignment="1">
      <alignment horizontal="center"/>
    </xf>
    <xf numFmtId="49" fontId="4" fillId="0" borderId="23" xfId="2" applyNumberFormat="1" applyBorder="1" applyAlignment="1">
      <alignment horizontal="right"/>
    </xf>
    <xf numFmtId="49" fontId="0" fillId="0" borderId="22" xfId="0" applyNumberFormat="1" applyBorder="1"/>
    <xf numFmtId="49" fontId="4" fillId="0" borderId="24" xfId="0" applyNumberFormat="1" applyFont="1" applyBorder="1" applyAlignment="1">
      <alignment horizontal="center"/>
    </xf>
    <xf numFmtId="0" fontId="4" fillId="0" borderId="22" xfId="0" applyFont="1" applyBorder="1"/>
    <xf numFmtId="0" fontId="4" fillId="0" borderId="22" xfId="1" applyBorder="1"/>
    <xf numFmtId="0" fontId="0" fillId="0" borderId="16" xfId="1" applyFont="1" applyBorder="1" applyAlignment="1">
      <alignment horizontal="left"/>
    </xf>
    <xf numFmtId="0" fontId="4" fillId="0" borderId="17" xfId="3" applyBorder="1" applyAlignment="1">
      <alignment horizontal="center"/>
    </xf>
    <xf numFmtId="49" fontId="0" fillId="0" borderId="9" xfId="1" applyNumberFormat="1" applyFont="1" applyBorder="1" applyAlignment="1">
      <alignment horizontal="center"/>
    </xf>
    <xf numFmtId="49" fontId="4" fillId="0" borderId="16" xfId="2" applyNumberFormat="1" applyBorder="1" applyAlignment="1">
      <alignment horizontal="center"/>
    </xf>
    <xf numFmtId="49" fontId="4" fillId="0" borderId="26" xfId="2" applyNumberFormat="1" applyBorder="1" applyAlignment="1">
      <alignment horizontal="center"/>
    </xf>
    <xf numFmtId="49" fontId="4" fillId="0" borderId="27" xfId="2" applyNumberFormat="1" applyBorder="1" applyAlignment="1">
      <alignment horizontal="center"/>
    </xf>
    <xf numFmtId="49" fontId="4" fillId="0" borderId="27" xfId="2" applyNumberFormat="1" applyBorder="1" applyAlignment="1">
      <alignment horizontal="right"/>
    </xf>
    <xf numFmtId="0" fontId="14" fillId="2" borderId="3" xfId="2" applyFont="1" applyFill="1" applyBorder="1"/>
    <xf numFmtId="0" fontId="7" fillId="2" borderId="28" xfId="2" applyFont="1" applyFill="1" applyBorder="1" applyAlignment="1">
      <alignment horizontal="left"/>
    </xf>
    <xf numFmtId="0" fontId="14" fillId="2" borderId="29" xfId="2" applyFont="1" applyFill="1" applyBorder="1"/>
    <xf numFmtId="0" fontId="7" fillId="2" borderId="29" xfId="2" applyFont="1" applyFill="1" applyBorder="1" applyAlignment="1">
      <alignment horizontal="left"/>
    </xf>
    <xf numFmtId="0" fontId="11" fillId="2" borderId="0" xfId="2" applyFont="1" applyFill="1"/>
    <xf numFmtId="0" fontId="11" fillId="2" borderId="1" xfId="2" applyFont="1" applyFill="1" applyBorder="1"/>
    <xf numFmtId="0" fontId="7" fillId="2" borderId="1" xfId="2" applyFont="1" applyFill="1" applyBorder="1"/>
    <xf numFmtId="0" fontId="11" fillId="2" borderId="5" xfId="2" applyFont="1" applyFill="1" applyBorder="1"/>
    <xf numFmtId="0" fontId="7" fillId="2" borderId="30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31" xfId="2" applyFont="1" applyFill="1" applyBorder="1"/>
    <xf numFmtId="0" fontId="15" fillId="2" borderId="5" xfId="2" applyFont="1" applyFill="1" applyBorder="1" applyAlignment="1">
      <alignment horizontal="left"/>
    </xf>
    <xf numFmtId="0" fontId="15" fillId="2" borderId="30" xfId="2" applyFont="1" applyFill="1" applyBorder="1" applyAlignment="1">
      <alignment horizontal="left"/>
    </xf>
    <xf numFmtId="0" fontId="15" fillId="2" borderId="7" xfId="2" applyFont="1" applyFill="1" applyBorder="1" applyAlignment="1">
      <alignment horizontal="left"/>
    </xf>
    <xf numFmtId="0" fontId="15" fillId="2" borderId="32" xfId="2" applyFont="1" applyFill="1" applyBorder="1" applyAlignment="1">
      <alignment horizontal="left"/>
    </xf>
    <xf numFmtId="0" fontId="15" fillId="2" borderId="0" xfId="2" applyFont="1" applyFill="1" applyAlignment="1">
      <alignment horizontal="left"/>
    </xf>
    <xf numFmtId="0" fontId="15" fillId="2" borderId="6" xfId="2" applyFont="1" applyFill="1" applyBorder="1" applyAlignment="1">
      <alignment horizontal="left"/>
    </xf>
    <xf numFmtId="0" fontId="15" fillId="2" borderId="31" xfId="2" applyFont="1" applyFill="1" applyBorder="1" applyAlignment="1">
      <alignment horizontal="left"/>
    </xf>
    <xf numFmtId="0" fontId="15" fillId="2" borderId="2" xfId="2" applyFont="1" applyFill="1" applyBorder="1" applyAlignment="1">
      <alignment horizontal="left"/>
    </xf>
    <xf numFmtId="0" fontId="15" fillId="2" borderId="28" xfId="2" applyFont="1" applyFill="1" applyBorder="1" applyAlignment="1">
      <alignment horizontal="left"/>
    </xf>
    <xf numFmtId="0" fontId="16" fillId="2" borderId="5" xfId="2" applyFont="1" applyFill="1" applyBorder="1"/>
    <xf numFmtId="0" fontId="16" fillId="2" borderId="30" xfId="2" applyFont="1" applyFill="1" applyBorder="1"/>
    <xf numFmtId="0" fontId="7" fillId="2" borderId="30" xfId="2" applyFont="1" applyFill="1" applyBorder="1"/>
    <xf numFmtId="0" fontId="11" fillId="2" borderId="8" xfId="2" applyFont="1" applyFill="1" applyBorder="1"/>
    <xf numFmtId="0" fontId="11" fillId="2" borderId="33" xfId="2" applyFont="1" applyFill="1" applyBorder="1"/>
    <xf numFmtId="0" fontId="11" fillId="2" borderId="34" xfId="2" applyFont="1" applyFill="1" applyBorder="1"/>
    <xf numFmtId="0" fontId="12" fillId="0" borderId="3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49" fontId="4" fillId="0" borderId="20" xfId="2" applyNumberFormat="1" applyBorder="1" applyAlignment="1">
      <alignment horizontal="center"/>
    </xf>
    <xf numFmtId="49" fontId="19" fillId="0" borderId="18" xfId="1" applyNumberFormat="1" applyFont="1" applyBorder="1" applyAlignment="1">
      <alignment horizontal="center"/>
    </xf>
    <xf numFmtId="49" fontId="20" fillId="0" borderId="20" xfId="2" applyNumberFormat="1" applyFont="1" applyBorder="1" applyAlignment="1">
      <alignment horizontal="center"/>
    </xf>
    <xf numFmtId="49" fontId="21" fillId="0" borderId="18" xfId="2" applyNumberFormat="1" applyFont="1" applyBorder="1" applyAlignment="1">
      <alignment horizontal="center"/>
    </xf>
    <xf numFmtId="49" fontId="21" fillId="0" borderId="20" xfId="2" applyNumberFormat="1" applyFont="1" applyBorder="1" applyAlignment="1">
      <alignment horizontal="right"/>
    </xf>
    <xf numFmtId="49" fontId="4" fillId="0" borderId="24" xfId="2" applyNumberFormat="1" applyBorder="1" applyAlignment="1">
      <alignment horizontal="center"/>
    </xf>
    <xf numFmtId="49" fontId="19" fillId="0" borderId="22" xfId="1" applyNumberFormat="1" applyFont="1" applyBorder="1" applyAlignment="1">
      <alignment horizontal="center"/>
    </xf>
    <xf numFmtId="49" fontId="20" fillId="0" borderId="24" xfId="2" applyNumberFormat="1" applyFont="1" applyBorder="1" applyAlignment="1">
      <alignment horizontal="center"/>
    </xf>
    <xf numFmtId="49" fontId="21" fillId="0" borderId="22" xfId="2" applyNumberFormat="1" applyFont="1" applyBorder="1" applyAlignment="1">
      <alignment horizontal="center"/>
    </xf>
    <xf numFmtId="49" fontId="21" fillId="0" borderId="37" xfId="2" applyNumberFormat="1" applyFont="1" applyBorder="1" applyAlignment="1">
      <alignment horizontal="right"/>
    </xf>
    <xf numFmtId="49" fontId="20" fillId="0" borderId="30" xfId="2" applyNumberFormat="1" applyFont="1" applyBorder="1" applyAlignment="1">
      <alignment horizontal="center"/>
    </xf>
    <xf numFmtId="49" fontId="21" fillId="0" borderId="24" xfId="2" applyNumberFormat="1" applyFont="1" applyBorder="1" applyAlignment="1">
      <alignment horizontal="right"/>
    </xf>
    <xf numFmtId="49" fontId="4" fillId="0" borderId="38" xfId="2" applyNumberFormat="1" applyBorder="1" applyAlignment="1">
      <alignment horizontal="center"/>
    </xf>
    <xf numFmtId="49" fontId="19" fillId="0" borderId="39" xfId="1" applyNumberFormat="1" applyFont="1" applyBorder="1" applyAlignment="1">
      <alignment horizontal="center"/>
    </xf>
    <xf numFmtId="49" fontId="20" fillId="0" borderId="34" xfId="2" applyNumberFormat="1" applyFont="1" applyBorder="1" applyAlignment="1">
      <alignment horizontal="center"/>
    </xf>
    <xf numFmtId="49" fontId="21" fillId="0" borderId="39" xfId="2" applyNumberFormat="1" applyFont="1" applyBorder="1" applyAlignment="1">
      <alignment horizontal="center"/>
    </xf>
    <xf numFmtId="49" fontId="21" fillId="0" borderId="40" xfId="2" applyNumberFormat="1" applyFont="1" applyBorder="1" applyAlignment="1">
      <alignment horizontal="right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12" fillId="0" borderId="17" xfId="2" applyFont="1" applyBorder="1" applyAlignment="1">
      <alignment horizontal="center"/>
    </xf>
    <xf numFmtId="0" fontId="4" fillId="0" borderId="18" xfId="3" applyBorder="1"/>
    <xf numFmtId="0" fontId="0" fillId="0" borderId="19" xfId="3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20" fillId="0" borderId="18" xfId="2" applyNumberFormat="1" applyFont="1" applyBorder="1" applyAlignment="1">
      <alignment horizontal="center"/>
    </xf>
    <xf numFmtId="49" fontId="20" fillId="0" borderId="41" xfId="2" applyNumberFormat="1" applyFont="1" applyBorder="1" applyAlignment="1">
      <alignment horizontal="right"/>
    </xf>
    <xf numFmtId="0" fontId="0" fillId="0" borderId="23" xfId="3" applyFont="1" applyBorder="1" applyAlignment="1">
      <alignment horizontal="center"/>
    </xf>
    <xf numFmtId="49" fontId="20" fillId="0" borderId="22" xfId="2" applyNumberFormat="1" applyFont="1" applyBorder="1" applyAlignment="1">
      <alignment horizontal="center"/>
    </xf>
    <xf numFmtId="49" fontId="20" fillId="0" borderId="23" xfId="2" applyNumberFormat="1" applyFont="1" applyBorder="1" applyAlignment="1">
      <alignment horizontal="right"/>
    </xf>
    <xf numFmtId="0" fontId="0" fillId="0" borderId="22" xfId="0" applyBorder="1"/>
    <xf numFmtId="49" fontId="0" fillId="0" borderId="24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4" fillId="0" borderId="22" xfId="3" applyBorder="1"/>
    <xf numFmtId="0" fontId="0" fillId="2" borderId="22" xfId="1" applyFont="1" applyFill="1" applyBorder="1" applyAlignment="1">
      <alignment horizontal="left"/>
    </xf>
    <xf numFmtId="0" fontId="0" fillId="2" borderId="22" xfId="0" applyFill="1" applyBorder="1"/>
    <xf numFmtId="49" fontId="24" fillId="0" borderId="24" xfId="0" applyNumberFormat="1" applyFont="1" applyBorder="1" applyAlignment="1">
      <alignment horizontal="center"/>
    </xf>
    <xf numFmtId="49" fontId="20" fillId="0" borderId="42" xfId="2" applyNumberFormat="1" applyFont="1" applyBorder="1" applyAlignment="1">
      <alignment horizontal="center"/>
    </xf>
    <xf numFmtId="49" fontId="4" fillId="0" borderId="43" xfId="2" applyNumberFormat="1" applyBorder="1" applyAlignment="1">
      <alignment horizontal="center"/>
    </xf>
    <xf numFmtId="0" fontId="0" fillId="0" borderId="17" xfId="3" applyFont="1" applyBorder="1" applyAlignment="1">
      <alignment horizontal="center"/>
    </xf>
    <xf numFmtId="49" fontId="0" fillId="0" borderId="15" xfId="1" applyNumberFormat="1" applyFont="1" applyBorder="1" applyAlignment="1">
      <alignment horizontal="center"/>
    </xf>
    <xf numFmtId="49" fontId="20" fillId="0" borderId="16" xfId="2" applyNumberFormat="1" applyFont="1" applyBorder="1" applyAlignment="1">
      <alignment horizontal="center"/>
    </xf>
    <xf numFmtId="49" fontId="4" fillId="0" borderId="17" xfId="2" applyNumberFormat="1" applyBorder="1" applyAlignment="1">
      <alignment horizontal="center"/>
    </xf>
    <xf numFmtId="49" fontId="20" fillId="0" borderId="17" xfId="2" applyNumberFormat="1" applyFont="1" applyBorder="1" applyAlignment="1">
      <alignment horizontal="right"/>
    </xf>
    <xf numFmtId="0" fontId="10" fillId="0" borderId="42" xfId="2" applyFont="1" applyBorder="1" applyAlignment="1">
      <alignment horizontal="center"/>
    </xf>
    <xf numFmtId="0" fontId="12" fillId="0" borderId="44" xfId="2" applyFont="1" applyBorder="1" applyAlignment="1">
      <alignment horizontal="center"/>
    </xf>
    <xf numFmtId="49" fontId="20" fillId="0" borderId="19" xfId="2" applyNumberFormat="1" applyFont="1" applyBorder="1" applyAlignment="1">
      <alignment horizontal="center"/>
    </xf>
    <xf numFmtId="49" fontId="4" fillId="0" borderId="45" xfId="2" applyNumberFormat="1" applyBorder="1" applyAlignment="1">
      <alignment horizontal="center"/>
    </xf>
    <xf numFmtId="49" fontId="25" fillId="0" borderId="18" xfId="1" applyNumberFormat="1" applyFont="1" applyBorder="1" applyAlignment="1">
      <alignment horizontal="center"/>
    </xf>
    <xf numFmtId="49" fontId="26" fillId="0" borderId="20" xfId="2" applyNumberFormat="1" applyFont="1" applyBorder="1" applyAlignment="1">
      <alignment horizontal="center"/>
    </xf>
    <xf numFmtId="49" fontId="27" fillId="0" borderId="21" xfId="2" applyNumberFormat="1" applyFont="1" applyBorder="1" applyAlignment="1">
      <alignment horizontal="center"/>
    </xf>
    <xf numFmtId="2" fontId="21" fillId="0" borderId="20" xfId="2" applyNumberFormat="1" applyFont="1" applyBorder="1" applyAlignment="1">
      <alignment horizontal="center"/>
    </xf>
    <xf numFmtId="49" fontId="20" fillId="0" borderId="23" xfId="2" applyNumberFormat="1" applyFont="1" applyBorder="1" applyAlignment="1">
      <alignment horizontal="center"/>
    </xf>
    <xf numFmtId="49" fontId="4" fillId="0" borderId="46" xfId="2" applyNumberFormat="1" applyBorder="1" applyAlignment="1">
      <alignment horizontal="center"/>
    </xf>
    <xf numFmtId="49" fontId="25" fillId="0" borderId="22" xfId="1" applyNumberFormat="1" applyFont="1" applyBorder="1" applyAlignment="1">
      <alignment horizontal="center"/>
    </xf>
    <xf numFmtId="49" fontId="26" fillId="0" borderId="24" xfId="2" applyNumberFormat="1" applyFont="1" applyBorder="1" applyAlignment="1">
      <alignment horizontal="center"/>
    </xf>
    <xf numFmtId="49" fontId="27" fillId="0" borderId="25" xfId="2" applyNumberFormat="1" applyFont="1" applyBorder="1" applyAlignment="1">
      <alignment horizontal="center"/>
    </xf>
    <xf numFmtId="2" fontId="21" fillId="0" borderId="24" xfId="2" applyNumberFormat="1" applyFont="1" applyBorder="1" applyAlignment="1">
      <alignment horizontal="center"/>
    </xf>
    <xf numFmtId="2" fontId="27" fillId="0" borderId="24" xfId="2" applyNumberFormat="1" applyFont="1" applyBorder="1" applyAlignment="1">
      <alignment horizontal="center"/>
    </xf>
    <xf numFmtId="49" fontId="20" fillId="0" borderId="43" xfId="2" applyNumberFormat="1" applyFont="1" applyBorder="1" applyAlignment="1">
      <alignment horizontal="center"/>
    </xf>
    <xf numFmtId="49" fontId="4" fillId="0" borderId="47" xfId="2" applyNumberFormat="1" applyBorder="1" applyAlignment="1">
      <alignment horizontal="center"/>
    </xf>
    <xf numFmtId="49" fontId="25" fillId="0" borderId="48" xfId="1" applyNumberFormat="1" applyFont="1" applyBorder="1" applyAlignment="1">
      <alignment horizontal="center"/>
    </xf>
    <xf numFmtId="49" fontId="20" fillId="0" borderId="31" xfId="2" applyNumberFormat="1" applyFont="1" applyBorder="1" applyAlignment="1">
      <alignment horizontal="center"/>
    </xf>
    <xf numFmtId="49" fontId="27" fillId="0" borderId="49" xfId="2" applyNumberFormat="1" applyFont="1" applyBorder="1" applyAlignment="1">
      <alignment horizontal="center"/>
    </xf>
    <xf numFmtId="2" fontId="27" fillId="0" borderId="44" xfId="2" applyNumberFormat="1" applyFont="1" applyBorder="1" applyAlignment="1">
      <alignment horizontal="center"/>
    </xf>
    <xf numFmtId="49" fontId="21" fillId="0" borderId="24" xfId="2" applyNumberFormat="1" applyFont="1" applyBorder="1" applyAlignment="1">
      <alignment horizontal="center"/>
    </xf>
    <xf numFmtId="49" fontId="20" fillId="0" borderId="17" xfId="2" applyNumberFormat="1" applyFont="1" applyBorder="1" applyAlignment="1">
      <alignment horizontal="center"/>
    </xf>
    <xf numFmtId="49" fontId="4" fillId="0" borderId="9" xfId="2" applyNumberFormat="1" applyBorder="1" applyAlignment="1">
      <alignment horizontal="center"/>
    </xf>
    <xf numFmtId="49" fontId="25" fillId="0" borderId="16" xfId="1" applyNumberFormat="1" applyFont="1" applyBorder="1" applyAlignment="1">
      <alignment horizontal="center"/>
    </xf>
    <xf numFmtId="49" fontId="20" fillId="0" borderId="15" xfId="2" applyNumberFormat="1" applyFont="1" applyBorder="1" applyAlignment="1">
      <alignment horizontal="center"/>
    </xf>
    <xf numFmtId="49" fontId="27" fillId="0" borderId="50" xfId="2" applyNumberFormat="1" applyFont="1" applyBorder="1" applyAlignment="1">
      <alignment horizontal="center"/>
    </xf>
    <xf numFmtId="49" fontId="21" fillId="0" borderId="15" xfId="2" applyNumberFormat="1" applyFont="1" applyBorder="1" applyAlignment="1">
      <alignment horizontal="center"/>
    </xf>
    <xf numFmtId="0" fontId="6" fillId="0" borderId="51" xfId="2" applyFont="1" applyBorder="1"/>
    <xf numFmtId="0" fontId="6" fillId="0" borderId="53" xfId="2" applyFont="1" applyBorder="1"/>
    <xf numFmtId="0" fontId="8" fillId="0" borderId="53" xfId="2" applyFont="1" applyBorder="1"/>
    <xf numFmtId="0" fontId="6" fillId="0" borderId="55" xfId="2" applyFont="1" applyBorder="1"/>
    <xf numFmtId="0" fontId="12" fillId="0" borderId="62" xfId="2" applyFont="1" applyBorder="1" applyAlignment="1">
      <alignment horizontal="center" vertical="center" wrapText="1"/>
    </xf>
    <xf numFmtId="0" fontId="12" fillId="3" borderId="63" xfId="2" applyFont="1" applyFill="1" applyBorder="1" applyAlignment="1">
      <alignment horizontal="center" vertical="center" wrapText="1"/>
    </xf>
    <xf numFmtId="0" fontId="10" fillId="0" borderId="62" xfId="2" applyFont="1" applyBorder="1" applyAlignment="1">
      <alignment horizontal="center" vertical="center" wrapText="1"/>
    </xf>
    <xf numFmtId="0" fontId="10" fillId="0" borderId="64" xfId="2" applyFont="1" applyBorder="1" applyAlignment="1">
      <alignment horizontal="center" vertical="center" wrapText="1"/>
    </xf>
    <xf numFmtId="0" fontId="12" fillId="0" borderId="64" xfId="2" applyFont="1" applyBorder="1" applyAlignment="1">
      <alignment horizontal="center" vertical="center" wrapText="1"/>
    </xf>
    <xf numFmtId="0" fontId="4" fillId="4" borderId="65" xfId="3" applyFill="1" applyBorder="1"/>
    <xf numFmtId="0" fontId="0" fillId="0" borderId="66" xfId="3" applyFont="1" applyBorder="1" applyAlignment="1">
      <alignment horizontal="center"/>
    </xf>
    <xf numFmtId="49" fontId="0" fillId="0" borderId="67" xfId="0" applyNumberFormat="1" applyBorder="1" applyAlignment="1">
      <alignment horizontal="center"/>
    </xf>
    <xf numFmtId="1" fontId="20" fillId="0" borderId="68" xfId="2" applyNumberFormat="1" applyFont="1" applyBorder="1" applyAlignment="1">
      <alignment horizontal="center"/>
    </xf>
    <xf numFmtId="1" fontId="4" fillId="3" borderId="67" xfId="2" applyNumberFormat="1" applyFill="1" applyBorder="1" applyAlignment="1">
      <alignment horizontal="center"/>
    </xf>
    <xf numFmtId="2" fontId="4" fillId="0" borderId="68" xfId="2" applyNumberFormat="1" applyBorder="1" applyAlignment="1">
      <alignment horizontal="center"/>
    </xf>
    <xf numFmtId="2" fontId="4" fillId="0" borderId="66" xfId="2" applyNumberFormat="1" applyBorder="1" applyAlignment="1">
      <alignment horizontal="center"/>
    </xf>
    <xf numFmtId="2" fontId="20" fillId="0" borderId="66" xfId="2" applyNumberFormat="1" applyFont="1" applyBorder="1" applyAlignment="1">
      <alignment horizontal="right"/>
    </xf>
    <xf numFmtId="0" fontId="0" fillId="5" borderId="69" xfId="1" applyFont="1" applyFill="1" applyBorder="1" applyAlignment="1">
      <alignment horizontal="left"/>
    </xf>
    <xf numFmtId="0" fontId="0" fillId="0" borderId="70" xfId="3" applyFont="1" applyBorder="1" applyAlignment="1">
      <alignment horizontal="center"/>
    </xf>
    <xf numFmtId="49" fontId="0" fillId="0" borderId="71" xfId="1" applyNumberFormat="1" applyFont="1" applyBorder="1" applyAlignment="1">
      <alignment horizontal="center"/>
    </xf>
    <xf numFmtId="1" fontId="20" fillId="0" borderId="72" xfId="2" applyNumberFormat="1" applyFont="1" applyBorder="1" applyAlignment="1">
      <alignment horizontal="center"/>
    </xf>
    <xf numFmtId="1" fontId="4" fillId="3" borderId="71" xfId="2" applyNumberFormat="1" applyFill="1" applyBorder="1" applyAlignment="1">
      <alignment horizontal="center"/>
    </xf>
    <xf numFmtId="2" fontId="4" fillId="0" borderId="72" xfId="2" applyNumberFormat="1" applyBorder="1" applyAlignment="1">
      <alignment horizontal="center"/>
    </xf>
    <xf numFmtId="2" fontId="4" fillId="0" borderId="70" xfId="2" applyNumberFormat="1" applyBorder="1" applyAlignment="1">
      <alignment horizontal="center"/>
    </xf>
    <xf numFmtId="2" fontId="20" fillId="0" borderId="70" xfId="2" applyNumberFormat="1" applyFont="1" applyBorder="1" applyAlignment="1">
      <alignment horizontal="right"/>
    </xf>
    <xf numFmtId="0" fontId="0" fillId="6" borderId="69" xfId="0" applyFill="1" applyBorder="1"/>
    <xf numFmtId="49" fontId="0" fillId="0" borderId="71" xfId="0" applyNumberFormat="1" applyBorder="1" applyAlignment="1">
      <alignment horizontal="center"/>
    </xf>
    <xf numFmtId="0" fontId="0" fillId="0" borderId="69" xfId="1" applyFont="1" applyBorder="1" applyAlignment="1">
      <alignment horizontal="left"/>
    </xf>
    <xf numFmtId="0" fontId="0" fillId="4" borderId="69" xfId="0" applyFill="1" applyBorder="1" applyAlignment="1">
      <alignment horizontal="left"/>
    </xf>
    <xf numFmtId="0" fontId="4" fillId="0" borderId="69" xfId="3" applyBorder="1"/>
    <xf numFmtId="0" fontId="0" fillId="2" borderId="69" xfId="1" applyFont="1" applyFill="1" applyBorder="1" applyAlignment="1">
      <alignment horizontal="left"/>
    </xf>
    <xf numFmtId="0" fontId="0" fillId="2" borderId="69" xfId="0" applyFill="1" applyBorder="1"/>
    <xf numFmtId="49" fontId="4" fillId="0" borderId="71" xfId="0" applyNumberFormat="1" applyFont="1" applyBorder="1" applyAlignment="1">
      <alignment horizontal="center"/>
    </xf>
    <xf numFmtId="0" fontId="4" fillId="0" borderId="73" xfId="3" applyBorder="1"/>
    <xf numFmtId="0" fontId="0" fillId="0" borderId="74" xfId="3" applyFont="1" applyBorder="1" applyAlignment="1">
      <alignment horizontal="center"/>
    </xf>
    <xf numFmtId="49" fontId="0" fillId="0" borderId="75" xfId="1" applyNumberFormat="1" applyFont="1" applyBorder="1" applyAlignment="1">
      <alignment horizontal="center"/>
    </xf>
    <xf numFmtId="1" fontId="20" fillId="0" borderId="76" xfId="2" applyNumberFormat="1" applyFont="1" applyBorder="1" applyAlignment="1">
      <alignment horizontal="center"/>
    </xf>
    <xf numFmtId="1" fontId="4" fillId="3" borderId="75" xfId="2" applyNumberFormat="1" applyFill="1" applyBorder="1" applyAlignment="1">
      <alignment horizontal="center"/>
    </xf>
    <xf numFmtId="2" fontId="4" fillId="0" borderId="76" xfId="2" applyNumberFormat="1" applyBorder="1" applyAlignment="1">
      <alignment horizontal="center"/>
    </xf>
    <xf numFmtId="2" fontId="4" fillId="0" borderId="74" xfId="2" applyNumberFormat="1" applyBorder="1" applyAlignment="1">
      <alignment horizontal="center"/>
    </xf>
    <xf numFmtId="2" fontId="20" fillId="0" borderId="74" xfId="2" applyNumberFormat="1" applyFont="1" applyBorder="1" applyAlignment="1">
      <alignment horizontal="right"/>
    </xf>
    <xf numFmtId="0" fontId="14" fillId="2" borderId="77" xfId="2" applyFont="1" applyFill="1" applyBorder="1"/>
    <xf numFmtId="0" fontId="7" fillId="2" borderId="78" xfId="2" applyFont="1" applyFill="1" applyBorder="1" applyAlignment="1">
      <alignment horizontal="left"/>
    </xf>
    <xf numFmtId="0" fontId="11" fillId="2" borderId="72" xfId="2" applyFont="1" applyFill="1" applyBorder="1"/>
    <xf numFmtId="0" fontId="7" fillId="2" borderId="79" xfId="2" applyFont="1" applyFill="1" applyBorder="1"/>
    <xf numFmtId="0" fontId="11" fillId="2" borderId="62" xfId="2" applyFont="1" applyFill="1" applyBorder="1"/>
    <xf numFmtId="0" fontId="7" fillId="2" borderId="80" xfId="2" applyFont="1" applyFill="1" applyBorder="1" applyAlignment="1">
      <alignment horizontal="center"/>
    </xf>
    <xf numFmtId="0" fontId="17" fillId="0" borderId="62" xfId="2" applyFont="1" applyBorder="1" applyAlignment="1">
      <alignment horizontal="center" vertical="center" wrapText="1"/>
    </xf>
    <xf numFmtId="0" fontId="17" fillId="0" borderId="63" xfId="2" applyFont="1" applyBorder="1" applyAlignment="1">
      <alignment horizontal="center" vertical="center" wrapText="1"/>
    </xf>
    <xf numFmtId="0" fontId="10" fillId="0" borderId="84" xfId="2" applyFont="1" applyBorder="1" applyAlignment="1">
      <alignment horizontal="center" vertical="center" wrapText="1"/>
    </xf>
    <xf numFmtId="0" fontId="12" fillId="0" borderId="80" xfId="2" applyFont="1" applyBorder="1" applyAlignment="1">
      <alignment horizontal="center" vertical="center" wrapText="1"/>
    </xf>
    <xf numFmtId="2" fontId="28" fillId="4" borderId="68" xfId="1" applyNumberFormat="1" applyFont="1" applyFill="1" applyBorder="1" applyAlignment="1">
      <alignment horizontal="center"/>
    </xf>
    <xf numFmtId="2" fontId="29" fillId="4" borderId="67" xfId="2" applyNumberFormat="1" applyFont="1" applyFill="1" applyBorder="1" applyAlignment="1">
      <alignment horizontal="center"/>
    </xf>
    <xf numFmtId="1" fontId="27" fillId="0" borderId="85" xfId="2" applyNumberFormat="1" applyFont="1" applyBorder="1" applyAlignment="1">
      <alignment horizontal="center"/>
    </xf>
    <xf numFmtId="1" fontId="21" fillId="0" borderId="86" xfId="2" applyNumberFormat="1" applyFont="1" applyBorder="1" applyAlignment="1">
      <alignment horizontal="center"/>
    </xf>
    <xf numFmtId="2" fontId="28" fillId="5" borderId="72" xfId="1" applyNumberFormat="1" applyFont="1" applyFill="1" applyBorder="1" applyAlignment="1">
      <alignment horizontal="center"/>
    </xf>
    <xf numFmtId="2" fontId="29" fillId="5" borderId="67" xfId="2" applyNumberFormat="1" applyFont="1" applyFill="1" applyBorder="1" applyAlignment="1">
      <alignment horizontal="center"/>
    </xf>
    <xf numFmtId="1" fontId="27" fillId="0" borderId="87" xfId="2" applyNumberFormat="1" applyFont="1" applyBorder="1" applyAlignment="1">
      <alignment horizontal="center"/>
    </xf>
    <xf numFmtId="2" fontId="28" fillId="6" borderId="72" xfId="1" applyNumberFormat="1" applyFont="1" applyFill="1" applyBorder="1" applyAlignment="1">
      <alignment horizontal="center"/>
    </xf>
    <xf numFmtId="2" fontId="29" fillId="6" borderId="67" xfId="2" applyNumberFormat="1" applyFont="1" applyFill="1" applyBorder="1" applyAlignment="1">
      <alignment horizontal="center"/>
    </xf>
    <xf numFmtId="2" fontId="25" fillId="0" borderId="72" xfId="1" applyNumberFormat="1" applyFont="1" applyBorder="1" applyAlignment="1">
      <alignment horizontal="center"/>
    </xf>
    <xf numFmtId="2" fontId="20" fillId="0" borderId="67" xfId="2" applyNumberFormat="1" applyFont="1" applyBorder="1" applyAlignment="1">
      <alignment horizontal="center"/>
    </xf>
    <xf numFmtId="1" fontId="27" fillId="4" borderId="87" xfId="2" applyNumberFormat="1" applyFont="1" applyFill="1" applyBorder="1" applyAlignment="1">
      <alignment horizontal="center"/>
    </xf>
    <xf numFmtId="1" fontId="27" fillId="4" borderId="86" xfId="2" applyNumberFormat="1" applyFont="1" applyFill="1" applyBorder="1" applyAlignment="1">
      <alignment horizontal="center"/>
    </xf>
    <xf numFmtId="1" fontId="27" fillId="0" borderId="86" xfId="2" applyNumberFormat="1" applyFont="1" applyBorder="1" applyAlignment="1">
      <alignment horizontal="center"/>
    </xf>
    <xf numFmtId="2" fontId="25" fillId="0" borderId="76" xfId="1" applyNumberFormat="1" applyFont="1" applyBorder="1" applyAlignment="1">
      <alignment horizontal="center"/>
    </xf>
    <xf numFmtId="2" fontId="20" fillId="0" borderId="75" xfId="2" applyNumberFormat="1" applyFont="1" applyBorder="1" applyAlignment="1">
      <alignment horizontal="center"/>
    </xf>
    <xf numFmtId="1" fontId="27" fillId="0" borderId="88" xfId="2" applyNumberFormat="1" applyFont="1" applyBorder="1" applyAlignment="1">
      <alignment horizontal="center"/>
    </xf>
    <xf numFmtId="1" fontId="21" fillId="0" borderId="89" xfId="2" applyNumberFormat="1" applyFont="1" applyBorder="1" applyAlignment="1">
      <alignment horizontal="center"/>
    </xf>
    <xf numFmtId="0" fontId="12" fillId="7" borderId="84" xfId="2" applyFont="1" applyFill="1" applyBorder="1" applyAlignment="1">
      <alignment horizontal="center" vertical="center" wrapText="1"/>
    </xf>
    <xf numFmtId="0" fontId="4" fillId="0" borderId="65" xfId="3" applyBorder="1"/>
    <xf numFmtId="1" fontId="4" fillId="7" borderId="85" xfId="2" applyNumberFormat="1" applyFill="1" applyBorder="1" applyAlignment="1">
      <alignment horizontal="center"/>
    </xf>
    <xf numFmtId="1" fontId="4" fillId="0" borderId="68" xfId="2" applyNumberFormat="1" applyBorder="1" applyAlignment="1">
      <alignment horizontal="center"/>
    </xf>
    <xf numFmtId="1" fontId="4" fillId="0" borderId="72" xfId="2" applyNumberFormat="1" applyBorder="1" applyAlignment="1">
      <alignment horizontal="center"/>
    </xf>
    <xf numFmtId="0" fontId="0" fillId="0" borderId="69" xfId="0" applyBorder="1"/>
    <xf numFmtId="1" fontId="4" fillId="4" borderId="72" xfId="2" applyNumberFormat="1" applyFill="1" applyBorder="1" applyAlignment="1">
      <alignment horizontal="center"/>
    </xf>
    <xf numFmtId="2" fontId="4" fillId="4" borderId="70" xfId="2" applyNumberFormat="1" applyFill="1" applyBorder="1" applyAlignment="1">
      <alignment horizontal="center"/>
    </xf>
    <xf numFmtId="2" fontId="20" fillId="4" borderId="70" xfId="2" applyNumberFormat="1" applyFont="1" applyFill="1" applyBorder="1" applyAlignment="1">
      <alignment horizontal="right"/>
    </xf>
    <xf numFmtId="1" fontId="4" fillId="8" borderId="72" xfId="2" applyNumberFormat="1" applyFill="1" applyBorder="1" applyAlignment="1">
      <alignment horizontal="center"/>
    </xf>
    <xf numFmtId="2" fontId="4" fillId="8" borderId="70" xfId="2" applyNumberFormat="1" applyFill="1" applyBorder="1" applyAlignment="1">
      <alignment horizontal="center"/>
    </xf>
    <xf numFmtId="2" fontId="20" fillId="8" borderId="70" xfId="2" applyNumberFormat="1" applyFont="1" applyFill="1" applyBorder="1" applyAlignment="1">
      <alignment horizontal="right"/>
    </xf>
    <xf numFmtId="1" fontId="4" fillId="5" borderId="72" xfId="2" applyNumberFormat="1" applyFill="1" applyBorder="1" applyAlignment="1">
      <alignment horizontal="center"/>
    </xf>
    <xf numFmtId="2" fontId="4" fillId="5" borderId="70" xfId="2" applyNumberFormat="1" applyFill="1" applyBorder="1" applyAlignment="1">
      <alignment horizontal="center"/>
    </xf>
    <xf numFmtId="2" fontId="20" fillId="5" borderId="70" xfId="2" applyNumberFormat="1" applyFont="1" applyFill="1" applyBorder="1" applyAlignment="1">
      <alignment horizontal="right"/>
    </xf>
    <xf numFmtId="0" fontId="0" fillId="0" borderId="69" xfId="0" applyBorder="1" applyAlignment="1">
      <alignment horizontal="left"/>
    </xf>
    <xf numFmtId="1" fontId="20" fillId="8" borderId="72" xfId="2" applyNumberFormat="1" applyFont="1" applyFill="1" applyBorder="1" applyAlignment="1">
      <alignment horizontal="center"/>
    </xf>
    <xf numFmtId="1" fontId="31" fillId="8" borderId="85" xfId="2" applyNumberFormat="1" applyFont="1" applyFill="1" applyBorder="1" applyAlignment="1">
      <alignment horizontal="center"/>
    </xf>
    <xf numFmtId="1" fontId="20" fillId="4" borderId="72" xfId="2" applyNumberFormat="1" applyFont="1" applyFill="1" applyBorder="1" applyAlignment="1">
      <alignment horizontal="center"/>
    </xf>
    <xf numFmtId="1" fontId="31" fillId="4" borderId="85" xfId="2" applyNumberFormat="1" applyFont="1" applyFill="1" applyBorder="1" applyAlignment="1">
      <alignment horizontal="center"/>
    </xf>
    <xf numFmtId="1" fontId="20" fillId="5" borderId="72" xfId="2" applyNumberFormat="1" applyFont="1" applyFill="1" applyBorder="1" applyAlignment="1">
      <alignment horizontal="center"/>
    </xf>
    <xf numFmtId="1" fontId="31" fillId="5" borderId="85" xfId="2" applyNumberFormat="1" applyFont="1" applyFill="1" applyBorder="1" applyAlignment="1">
      <alignment horizontal="center"/>
    </xf>
    <xf numFmtId="0" fontId="32" fillId="0" borderId="70" xfId="3" applyFont="1" applyBorder="1" applyAlignment="1">
      <alignment horizontal="center"/>
    </xf>
    <xf numFmtId="2" fontId="33" fillId="0" borderId="70" xfId="2" applyNumberFormat="1" applyFont="1" applyBorder="1" applyAlignment="1">
      <alignment horizontal="center"/>
    </xf>
    <xf numFmtId="1" fontId="4" fillId="7" borderId="88" xfId="2" applyNumberFormat="1" applyFill="1" applyBorder="1" applyAlignment="1">
      <alignment horizontal="center"/>
    </xf>
    <xf numFmtId="1" fontId="4" fillId="0" borderId="76" xfId="2" applyNumberFormat="1" applyBorder="1" applyAlignment="1">
      <alignment horizontal="center"/>
    </xf>
    <xf numFmtId="0" fontId="12" fillId="7" borderId="92" xfId="2" applyFont="1" applyFill="1" applyBorder="1" applyAlignment="1">
      <alignment horizontal="center" vertical="center" wrapText="1"/>
    </xf>
    <xf numFmtId="0" fontId="34" fillId="0" borderId="93" xfId="2" applyFont="1" applyBorder="1" applyAlignment="1">
      <alignment horizontal="center" vertical="center" wrapText="1"/>
    </xf>
    <xf numFmtId="0" fontId="35" fillId="7" borderId="63" xfId="2" applyFont="1" applyFill="1" applyBorder="1" applyAlignment="1">
      <alignment horizontal="center" vertical="center" wrapText="1"/>
    </xf>
    <xf numFmtId="1" fontId="4" fillId="4" borderId="68" xfId="2" applyNumberFormat="1" applyFill="1" applyBorder="1" applyAlignment="1">
      <alignment horizontal="center"/>
    </xf>
    <xf numFmtId="2" fontId="4" fillId="4" borderId="66" xfId="2" applyNumberFormat="1" applyFill="1" applyBorder="1" applyAlignment="1">
      <alignment horizontal="center"/>
    </xf>
    <xf numFmtId="2" fontId="20" fillId="4" borderId="66" xfId="2" applyNumberFormat="1" applyFont="1" applyFill="1" applyBorder="1" applyAlignment="1">
      <alignment horizontal="right"/>
    </xf>
    <xf numFmtId="2" fontId="31" fillId="4" borderId="94" xfId="2" applyNumberFormat="1" applyFont="1" applyFill="1" applyBorder="1" applyAlignment="1">
      <alignment horizontal="center"/>
    </xf>
    <xf numFmtId="1" fontId="26" fillId="4" borderId="65" xfId="2" applyNumberFormat="1" applyFont="1" applyFill="1" applyBorder="1" applyAlignment="1">
      <alignment horizontal="center"/>
    </xf>
    <xf numFmtId="1" fontId="36" fillId="4" borderId="86" xfId="2" applyNumberFormat="1" applyFont="1" applyFill="1" applyBorder="1" applyAlignment="1">
      <alignment horizontal="center"/>
    </xf>
    <xf numFmtId="2" fontId="25" fillId="4" borderId="68" xfId="1" applyNumberFormat="1" applyFont="1" applyFill="1" applyBorder="1" applyAlignment="1">
      <alignment horizontal="center"/>
    </xf>
    <xf numFmtId="2" fontId="31" fillId="5" borderId="94" xfId="2" applyNumberFormat="1" applyFont="1" applyFill="1" applyBorder="1" applyAlignment="1">
      <alignment horizontal="center"/>
    </xf>
    <xf numFmtId="1" fontId="26" fillId="0" borderId="69" xfId="2" applyNumberFormat="1" applyFont="1" applyBorder="1" applyAlignment="1">
      <alignment horizontal="center"/>
    </xf>
    <xf numFmtId="1" fontId="27" fillId="7" borderId="86" xfId="2" applyNumberFormat="1" applyFont="1" applyFill="1" applyBorder="1" applyAlignment="1">
      <alignment horizontal="center"/>
    </xf>
    <xf numFmtId="2" fontId="25" fillId="5" borderId="72" xfId="1" applyNumberFormat="1" applyFont="1" applyFill="1" applyBorder="1" applyAlignment="1">
      <alignment horizontal="center"/>
    </xf>
    <xf numFmtId="2" fontId="31" fillId="8" borderId="94" xfId="2" applyNumberFormat="1" applyFont="1" applyFill="1" applyBorder="1" applyAlignment="1">
      <alignment horizontal="center"/>
    </xf>
    <xf numFmtId="2" fontId="25" fillId="8" borderId="72" xfId="1" applyNumberFormat="1" applyFont="1" applyFill="1" applyBorder="1" applyAlignment="1">
      <alignment horizontal="center"/>
    </xf>
    <xf numFmtId="2" fontId="4" fillId="7" borderId="94" xfId="2" applyNumberFormat="1" applyFill="1" applyBorder="1" applyAlignment="1">
      <alignment horizontal="center"/>
    </xf>
    <xf numFmtId="1" fontId="26" fillId="5" borderId="69" xfId="2" applyNumberFormat="1" applyFont="1" applyFill="1" applyBorder="1" applyAlignment="1">
      <alignment horizontal="center"/>
    </xf>
    <xf numFmtId="1" fontId="36" fillId="5" borderId="86" xfId="2" applyNumberFormat="1" applyFont="1" applyFill="1" applyBorder="1" applyAlignment="1">
      <alignment horizontal="center"/>
    </xf>
    <xf numFmtId="1" fontId="26" fillId="8" borderId="69" xfId="2" applyNumberFormat="1" applyFont="1" applyFill="1" applyBorder="1" applyAlignment="1">
      <alignment horizontal="center"/>
    </xf>
    <xf numFmtId="1" fontId="36" fillId="8" borderId="86" xfId="2" applyNumberFormat="1" applyFont="1" applyFill="1" applyBorder="1" applyAlignment="1">
      <alignment horizontal="center"/>
    </xf>
    <xf numFmtId="2" fontId="4" fillId="7" borderId="95" xfId="2" applyNumberFormat="1" applyFill="1" applyBorder="1" applyAlignment="1">
      <alignment horizontal="center"/>
    </xf>
    <xf numFmtId="1" fontId="26" fillId="0" borderId="73" xfId="2" applyNumberFormat="1" applyFont="1" applyBorder="1" applyAlignment="1">
      <alignment horizontal="center"/>
    </xf>
    <xf numFmtId="1" fontId="27" fillId="7" borderId="89" xfId="2" applyNumberFormat="1" applyFont="1" applyFill="1" applyBorder="1" applyAlignment="1">
      <alignment horizontal="center"/>
    </xf>
    <xf numFmtId="0" fontId="17" fillId="7" borderId="63" xfId="2" applyFont="1" applyFill="1" applyBorder="1" applyAlignment="1">
      <alignment horizontal="center" vertical="center" wrapText="1"/>
    </xf>
    <xf numFmtId="1" fontId="37" fillId="4" borderId="67" xfId="2" applyNumberFormat="1" applyFont="1" applyFill="1" applyBorder="1" applyAlignment="1">
      <alignment horizontal="center"/>
    </xf>
    <xf numFmtId="1" fontId="37" fillId="5" borderId="67" xfId="2" applyNumberFormat="1" applyFont="1" applyFill="1" applyBorder="1" applyAlignment="1">
      <alignment horizontal="center"/>
    </xf>
    <xf numFmtId="1" fontId="37" fillId="8" borderId="67" xfId="2" applyNumberFormat="1" applyFont="1" applyFill="1" applyBorder="1" applyAlignment="1">
      <alignment horizontal="center"/>
    </xf>
    <xf numFmtId="1" fontId="29" fillId="7" borderId="67" xfId="2" applyNumberFormat="1" applyFont="1" applyFill="1" applyBorder="1" applyAlignment="1">
      <alignment horizontal="center"/>
    </xf>
    <xf numFmtId="1" fontId="29" fillId="7" borderId="75" xfId="2" applyNumberFormat="1" applyFont="1" applyFill="1" applyBorder="1" applyAlignment="1">
      <alignment horizontal="center"/>
    </xf>
    <xf numFmtId="1" fontId="20" fillId="8" borderId="68" xfId="2" applyNumberFormat="1" applyFont="1" applyFill="1" applyBorder="1" applyAlignment="1">
      <alignment horizontal="center"/>
    </xf>
    <xf numFmtId="0" fontId="32" fillId="2" borderId="73" xfId="1" applyFont="1" applyFill="1" applyBorder="1" applyAlignment="1">
      <alignment horizontal="left"/>
    </xf>
    <xf numFmtId="1" fontId="4" fillId="7" borderId="96" xfId="2" applyNumberFormat="1" applyFill="1" applyBorder="1" applyAlignment="1">
      <alignment horizontal="center"/>
    </xf>
    <xf numFmtId="2" fontId="33" fillId="0" borderId="74" xfId="2" applyNumberFormat="1" applyFont="1" applyBorder="1" applyAlignment="1">
      <alignment horizontal="center"/>
    </xf>
    <xf numFmtId="0" fontId="4" fillId="0" borderId="97" xfId="3" applyBorder="1"/>
    <xf numFmtId="0" fontId="0" fillId="0" borderId="98" xfId="3" applyFont="1" applyBorder="1" applyAlignment="1">
      <alignment horizontal="center"/>
    </xf>
    <xf numFmtId="49" fontId="0" fillId="0" borderId="99" xfId="1" applyNumberFormat="1" applyFont="1" applyBorder="1" applyAlignment="1">
      <alignment horizontal="center"/>
    </xf>
    <xf numFmtId="1" fontId="20" fillId="0" borderId="100" xfId="2" applyNumberFormat="1" applyFont="1" applyBorder="1" applyAlignment="1">
      <alignment horizontal="center"/>
    </xf>
    <xf numFmtId="1" fontId="4" fillId="0" borderId="100" xfId="2" applyNumberFormat="1" applyBorder="1" applyAlignment="1">
      <alignment horizontal="center"/>
    </xf>
    <xf numFmtId="2" fontId="4" fillId="0" borderId="98" xfId="2" applyNumberFormat="1" applyBorder="1" applyAlignment="1">
      <alignment horizontal="center"/>
    </xf>
    <xf numFmtId="2" fontId="20" fillId="0" borderId="98" xfId="2" applyNumberFormat="1" applyFont="1" applyBorder="1" applyAlignment="1">
      <alignment horizontal="right"/>
    </xf>
    <xf numFmtId="0" fontId="34" fillId="0" borderId="84" xfId="2" applyFont="1" applyBorder="1" applyAlignment="1">
      <alignment horizontal="center" vertical="center" wrapText="1"/>
    </xf>
    <xf numFmtId="0" fontId="35" fillId="7" borderId="80" xfId="2" applyFont="1" applyFill="1" applyBorder="1" applyAlignment="1">
      <alignment horizontal="center" vertical="center" wrapText="1"/>
    </xf>
    <xf numFmtId="1" fontId="20" fillId="8" borderId="65" xfId="2" applyNumberFormat="1" applyFont="1" applyFill="1" applyBorder="1" applyAlignment="1">
      <alignment horizontal="center"/>
    </xf>
    <xf numFmtId="1" fontId="38" fillId="8" borderId="87" xfId="2" applyNumberFormat="1" applyFont="1" applyFill="1" applyBorder="1" applyAlignment="1">
      <alignment horizontal="center"/>
    </xf>
    <xf numFmtId="1" fontId="20" fillId="0" borderId="65" xfId="2" applyNumberFormat="1" applyFont="1" applyBorder="1" applyAlignment="1">
      <alignment horizontal="center"/>
    </xf>
    <xf numFmtId="1" fontId="38" fillId="0" borderId="87" xfId="2" applyNumberFormat="1" applyFont="1" applyBorder="1" applyAlignment="1">
      <alignment horizontal="center"/>
    </xf>
    <xf numFmtId="1" fontId="20" fillId="4" borderId="65" xfId="2" applyNumberFormat="1" applyFont="1" applyFill="1" applyBorder="1" applyAlignment="1">
      <alignment horizontal="center"/>
    </xf>
    <xf numFmtId="1" fontId="38" fillId="4" borderId="85" xfId="2" applyNumberFormat="1" applyFont="1" applyFill="1" applyBorder="1" applyAlignment="1">
      <alignment horizontal="center"/>
    </xf>
    <xf numFmtId="1" fontId="20" fillId="5" borderId="65" xfId="2" applyNumberFormat="1" applyFont="1" applyFill="1" applyBorder="1" applyAlignment="1">
      <alignment horizontal="center"/>
    </xf>
    <xf numFmtId="1" fontId="38" fillId="5" borderId="87" xfId="2" applyNumberFormat="1" applyFont="1" applyFill="1" applyBorder="1" applyAlignment="1">
      <alignment horizontal="center"/>
    </xf>
    <xf numFmtId="2" fontId="4" fillId="7" borderId="8" xfId="2" applyNumberFormat="1" applyFill="1" applyBorder="1" applyAlignment="1">
      <alignment horizontal="center"/>
    </xf>
    <xf numFmtId="1" fontId="20" fillId="0" borderId="97" xfId="2" applyNumberFormat="1" applyFont="1" applyBorder="1" applyAlignment="1">
      <alignment horizontal="center"/>
    </xf>
    <xf numFmtId="1" fontId="38" fillId="0" borderId="88" xfId="2" applyNumberFormat="1" applyFont="1" applyBorder="1" applyAlignment="1">
      <alignment horizontal="center"/>
    </xf>
    <xf numFmtId="1" fontId="27" fillId="7" borderId="102" xfId="2" applyNumberFormat="1" applyFont="1" applyFill="1" applyBorder="1" applyAlignment="1">
      <alignment horizontal="center"/>
    </xf>
    <xf numFmtId="1" fontId="38" fillId="0" borderId="96" xfId="2" applyNumberFormat="1" applyFont="1" applyBorder="1" applyAlignment="1">
      <alignment horizontal="center"/>
    </xf>
    <xf numFmtId="0" fontId="17" fillId="0" borderId="84" xfId="2" applyFont="1" applyBorder="1" applyAlignment="1">
      <alignment horizontal="center" vertical="center" wrapText="1"/>
    </xf>
    <xf numFmtId="0" fontId="17" fillId="7" borderId="80" xfId="2" applyFont="1" applyFill="1" applyBorder="1" applyAlignment="1">
      <alignment horizontal="center" vertical="center" wrapText="1"/>
    </xf>
    <xf numFmtId="2" fontId="25" fillId="4" borderId="85" xfId="1" applyNumberFormat="1" applyFont="1" applyFill="1" applyBorder="1" applyAlignment="1">
      <alignment horizontal="center"/>
    </xf>
    <xf numFmtId="1" fontId="37" fillId="4" borderId="86" xfId="2" applyNumberFormat="1" applyFont="1" applyFill="1" applyBorder="1" applyAlignment="1">
      <alignment horizontal="center"/>
    </xf>
    <xf numFmtId="2" fontId="25" fillId="5" borderId="87" xfId="1" applyNumberFormat="1" applyFont="1" applyFill="1" applyBorder="1" applyAlignment="1">
      <alignment horizontal="center"/>
    </xf>
    <xf numFmtId="1" fontId="37" fillId="5" borderId="86" xfId="2" applyNumberFormat="1" applyFont="1" applyFill="1" applyBorder="1" applyAlignment="1">
      <alignment horizontal="center"/>
    </xf>
    <xf numFmtId="2" fontId="25" fillId="8" borderId="87" xfId="1" applyNumberFormat="1" applyFont="1" applyFill="1" applyBorder="1" applyAlignment="1">
      <alignment horizontal="center"/>
    </xf>
    <xf numFmtId="1" fontId="37" fillId="8" borderId="86" xfId="2" applyNumberFormat="1" applyFont="1" applyFill="1" applyBorder="1" applyAlignment="1">
      <alignment horizontal="center"/>
    </xf>
    <xf numFmtId="2" fontId="25" fillId="0" borderId="87" xfId="1" applyNumberFormat="1" applyFont="1" applyBorder="1" applyAlignment="1">
      <alignment horizontal="center"/>
    </xf>
    <xf numFmtId="1" fontId="29" fillId="7" borderId="86" xfId="2" applyNumberFormat="1" applyFont="1" applyFill="1" applyBorder="1" applyAlignment="1">
      <alignment horizontal="center"/>
    </xf>
    <xf numFmtId="2" fontId="25" fillId="0" borderId="88" xfId="1" applyNumberFormat="1" applyFont="1" applyBorder="1" applyAlignment="1">
      <alignment horizontal="center"/>
    </xf>
    <xf numFmtId="1" fontId="29" fillId="7" borderId="102" xfId="2" applyNumberFormat="1" applyFont="1" applyFill="1" applyBorder="1" applyAlignment="1">
      <alignment horizontal="center"/>
    </xf>
    <xf numFmtId="2" fontId="25" fillId="0" borderId="96" xfId="1" applyNumberFormat="1" applyFont="1" applyBorder="1" applyAlignment="1">
      <alignment horizontal="center"/>
    </xf>
    <xf numFmtId="1" fontId="29" fillId="7" borderId="99" xfId="2" applyNumberFormat="1" applyFont="1" applyFill="1" applyBorder="1" applyAlignment="1">
      <alignment horizontal="center"/>
    </xf>
    <xf numFmtId="0" fontId="39" fillId="0" borderId="65" xfId="1" applyFont="1" applyBorder="1" applyAlignment="1">
      <alignment horizontal="left"/>
    </xf>
    <xf numFmtId="49" fontId="0" fillId="0" borderId="67" xfId="1" applyNumberFormat="1" applyFont="1" applyBorder="1" applyAlignment="1">
      <alignment horizontal="center"/>
    </xf>
    <xf numFmtId="1" fontId="20" fillId="9" borderId="68" xfId="2" applyNumberFormat="1" applyFont="1" applyFill="1" applyBorder="1" applyAlignment="1">
      <alignment horizontal="center"/>
    </xf>
    <xf numFmtId="1" fontId="4" fillId="9" borderId="85" xfId="2" applyNumberFormat="1" applyFill="1" applyBorder="1" applyAlignment="1">
      <alignment horizontal="center"/>
    </xf>
    <xf numFmtId="0" fontId="39" fillId="0" borderId="69" xfId="0" applyFont="1" applyBorder="1"/>
    <xf numFmtId="0" fontId="39" fillId="0" borderId="69" xfId="1" applyFont="1" applyBorder="1" applyAlignment="1">
      <alignment horizontal="left"/>
    </xf>
    <xf numFmtId="1" fontId="20" fillId="9" borderId="72" xfId="2" applyNumberFormat="1" applyFont="1" applyFill="1" applyBorder="1" applyAlignment="1">
      <alignment horizontal="center"/>
    </xf>
    <xf numFmtId="2" fontId="20" fillId="9" borderId="70" xfId="2" applyNumberFormat="1" applyFont="1" applyFill="1" applyBorder="1" applyAlignment="1">
      <alignment horizontal="right"/>
    </xf>
    <xf numFmtId="1" fontId="31" fillId="9" borderId="85" xfId="2" applyNumberFormat="1" applyFont="1" applyFill="1" applyBorder="1" applyAlignment="1">
      <alignment horizontal="center"/>
    </xf>
    <xf numFmtId="0" fontId="39" fillId="0" borderId="69" xfId="0" applyFont="1" applyBorder="1" applyAlignment="1">
      <alignment horizontal="left"/>
    </xf>
    <xf numFmtId="2" fontId="20" fillId="4" borderId="72" xfId="2" applyNumberFormat="1" applyFont="1" applyFill="1" applyBorder="1" applyAlignment="1">
      <alignment horizontal="right"/>
    </xf>
    <xf numFmtId="0" fontId="40" fillId="0" borderId="69" xfId="3" applyFont="1" applyBorder="1"/>
    <xf numFmtId="0" fontId="39" fillId="2" borderId="69" xfId="0" applyFont="1" applyFill="1" applyBorder="1"/>
    <xf numFmtId="0" fontId="41" fillId="0" borderId="70" xfId="3" applyFont="1" applyBorder="1" applyAlignment="1">
      <alignment horizontal="center"/>
    </xf>
    <xf numFmtId="0" fontId="39" fillId="2" borderId="69" xfId="1" applyFont="1" applyFill="1" applyBorder="1" applyAlignment="1">
      <alignment horizontal="left"/>
    </xf>
    <xf numFmtId="0" fontId="39" fillId="0" borderId="73" xfId="1" applyFont="1" applyBorder="1" applyAlignment="1">
      <alignment horizontal="left"/>
    </xf>
    <xf numFmtId="0" fontId="42" fillId="0" borderId="92" xfId="2" applyFont="1" applyBorder="1" applyAlignment="1">
      <alignment horizontal="center" vertical="center" wrapText="1"/>
    </xf>
    <xf numFmtId="0" fontId="35" fillId="7" borderId="105" xfId="2" applyFont="1" applyFill="1" applyBorder="1" applyAlignment="1">
      <alignment horizontal="center" vertical="center" wrapText="1"/>
    </xf>
    <xf numFmtId="0" fontId="17" fillId="0" borderId="93" xfId="2" applyFont="1" applyBorder="1" applyAlignment="1">
      <alignment horizontal="center" vertical="center" wrapText="1"/>
    </xf>
    <xf numFmtId="2" fontId="4" fillId="7" borderId="106" xfId="2" applyNumberFormat="1" applyFill="1" applyBorder="1" applyAlignment="1">
      <alignment horizontal="center"/>
    </xf>
    <xf numFmtId="1" fontId="26" fillId="4" borderId="66" xfId="2" applyNumberFormat="1" applyFont="1" applyFill="1" applyBorder="1" applyAlignment="1">
      <alignment horizontal="center"/>
    </xf>
    <xf numFmtId="2" fontId="36" fillId="4" borderId="94" xfId="2" applyNumberFormat="1" applyFont="1" applyFill="1" applyBorder="1" applyAlignment="1">
      <alignment horizontal="center"/>
    </xf>
    <xf numFmtId="2" fontId="25" fillId="4" borderId="65" xfId="1" applyNumberFormat="1" applyFont="1" applyFill="1" applyBorder="1" applyAlignment="1">
      <alignment horizontal="center"/>
    </xf>
    <xf numFmtId="2" fontId="4" fillId="7" borderId="66" xfId="2" applyNumberFormat="1" applyFill="1" applyBorder="1" applyAlignment="1">
      <alignment horizontal="center"/>
    </xf>
    <xf numFmtId="1" fontId="26" fillId="0" borderId="87" xfId="2" applyNumberFormat="1" applyFont="1" applyBorder="1" applyAlignment="1">
      <alignment horizontal="center"/>
    </xf>
    <xf numFmtId="1" fontId="26" fillId="0" borderId="94" xfId="2" applyNumberFormat="1" applyFont="1" applyBorder="1" applyAlignment="1">
      <alignment horizontal="center"/>
    </xf>
    <xf numFmtId="1" fontId="27" fillId="7" borderId="107" xfId="2" applyNumberFormat="1" applyFont="1" applyFill="1" applyBorder="1" applyAlignment="1">
      <alignment horizontal="center"/>
    </xf>
    <xf numFmtId="2" fontId="25" fillId="5" borderId="69" xfId="1" applyNumberFormat="1" applyFont="1" applyFill="1" applyBorder="1" applyAlignment="1">
      <alignment horizontal="center"/>
    </xf>
    <xf numFmtId="2" fontId="25" fillId="8" borderId="69" xfId="2" applyNumberFormat="1" applyFont="1" applyFill="1" applyBorder="1" applyAlignment="1">
      <alignment horizontal="center"/>
    </xf>
    <xf numFmtId="2" fontId="31" fillId="8" borderId="108" xfId="2" applyNumberFormat="1" applyFont="1" applyFill="1" applyBorder="1" applyAlignment="1">
      <alignment horizontal="center"/>
    </xf>
    <xf numFmtId="2" fontId="25" fillId="0" borderId="69" xfId="1" applyNumberFormat="1" applyFont="1" applyBorder="1" applyAlignment="1">
      <alignment horizontal="center"/>
    </xf>
    <xf numFmtId="1" fontId="26" fillId="9" borderId="87" xfId="2" applyNumberFormat="1" applyFont="1" applyFill="1" applyBorder="1" applyAlignment="1">
      <alignment horizontal="center"/>
    </xf>
    <xf numFmtId="1" fontId="26" fillId="9" borderId="94" xfId="2" applyNumberFormat="1" applyFont="1" applyFill="1" applyBorder="1" applyAlignment="1">
      <alignment horizontal="center"/>
    </xf>
    <xf numFmtId="1" fontId="36" fillId="9" borderId="107" xfId="2" applyNumberFormat="1" applyFont="1" applyFill="1" applyBorder="1" applyAlignment="1">
      <alignment horizontal="center"/>
    </xf>
    <xf numFmtId="2" fontId="31" fillId="9" borderId="66" xfId="2" applyNumberFormat="1" applyFont="1" applyFill="1" applyBorder="1" applyAlignment="1">
      <alignment horizontal="center"/>
    </xf>
    <xf numFmtId="1" fontId="26" fillId="8" borderId="87" xfId="2" applyNumberFormat="1" applyFont="1" applyFill="1" applyBorder="1" applyAlignment="1">
      <alignment horizontal="center"/>
    </xf>
    <xf numFmtId="1" fontId="26" fillId="8" borderId="94" xfId="2" applyNumberFormat="1" applyFont="1" applyFill="1" applyBorder="1" applyAlignment="1">
      <alignment horizontal="center"/>
    </xf>
    <xf numFmtId="1" fontId="36" fillId="8" borderId="107" xfId="2" applyNumberFormat="1" applyFont="1" applyFill="1" applyBorder="1" applyAlignment="1">
      <alignment horizontal="center"/>
    </xf>
    <xf numFmtId="2" fontId="27" fillId="7" borderId="107" xfId="2" applyNumberFormat="1" applyFont="1" applyFill="1" applyBorder="1" applyAlignment="1">
      <alignment horizontal="center"/>
    </xf>
    <xf numFmtId="2" fontId="40" fillId="7" borderId="86" xfId="2" applyNumberFormat="1" applyFont="1" applyFill="1" applyBorder="1" applyAlignment="1">
      <alignment horizontal="center"/>
    </xf>
    <xf numFmtId="2" fontId="4" fillId="7" borderId="74" xfId="2" applyNumberFormat="1" applyFill="1" applyBorder="1" applyAlignment="1">
      <alignment horizontal="center"/>
    </xf>
    <xf numFmtId="1" fontId="26" fillId="0" borderId="88" xfId="2" applyNumberFormat="1" applyFont="1" applyBorder="1" applyAlignment="1">
      <alignment horizontal="center"/>
    </xf>
    <xf numFmtId="1" fontId="26" fillId="0" borderId="95" xfId="2" applyNumberFormat="1" applyFont="1" applyBorder="1" applyAlignment="1">
      <alignment horizontal="center"/>
    </xf>
    <xf numFmtId="1" fontId="27" fillId="7" borderId="109" xfId="2" applyNumberFormat="1" applyFont="1" applyFill="1" applyBorder="1" applyAlignment="1">
      <alignment horizontal="center"/>
    </xf>
    <xf numFmtId="2" fontId="25" fillId="0" borderId="73" xfId="1" applyNumberFormat="1" applyFont="1" applyBorder="1" applyAlignment="1">
      <alignment horizontal="center"/>
    </xf>
    <xf numFmtId="1" fontId="29" fillId="7" borderId="89" xfId="2" applyNumberFormat="1" applyFont="1" applyFill="1" applyBorder="1" applyAlignment="1">
      <alignment horizontal="center"/>
    </xf>
    <xf numFmtId="49" fontId="0" fillId="0" borderId="107" xfId="1" applyNumberFormat="1" applyFont="1" applyBorder="1" applyAlignment="1">
      <alignment horizontal="center"/>
    </xf>
    <xf numFmtId="1" fontId="20" fillId="0" borderId="111" xfId="2" applyNumberFormat="1" applyFont="1" applyBorder="1" applyAlignment="1">
      <alignment horizontal="center"/>
    </xf>
    <xf numFmtId="1" fontId="4" fillId="7" borderId="112" xfId="2" applyNumberFormat="1" applyFill="1" applyBorder="1" applyAlignment="1">
      <alignment horizontal="center"/>
    </xf>
    <xf numFmtId="2" fontId="20" fillId="0" borderId="106" xfId="2" applyNumberFormat="1" applyFont="1" applyBorder="1" applyAlignment="1">
      <alignment horizontal="right"/>
    </xf>
    <xf numFmtId="1" fontId="4" fillId="7" borderId="106" xfId="2" applyNumberFormat="1" applyFill="1" applyBorder="1" applyAlignment="1">
      <alignment horizontal="center"/>
    </xf>
    <xf numFmtId="2" fontId="25" fillId="4" borderId="70" xfId="1" applyNumberFormat="1" applyFont="1" applyFill="1" applyBorder="1" applyAlignment="1">
      <alignment horizontal="right"/>
    </xf>
    <xf numFmtId="49" fontId="0" fillId="0" borderId="113" xfId="0" applyNumberFormat="1" applyBorder="1" applyAlignment="1">
      <alignment horizontal="center"/>
    </xf>
    <xf numFmtId="1" fontId="4" fillId="7" borderId="70" xfId="2" applyNumberFormat="1" applyFill="1" applyBorder="1" applyAlignment="1">
      <alignment horizontal="center"/>
    </xf>
    <xf numFmtId="2" fontId="25" fillId="5" borderId="87" xfId="1" applyNumberFormat="1" applyFont="1" applyFill="1" applyBorder="1"/>
    <xf numFmtId="1" fontId="37" fillId="5" borderId="70" xfId="2" applyNumberFormat="1" applyFont="1" applyFill="1" applyBorder="1" applyAlignment="1">
      <alignment horizontal="center"/>
    </xf>
    <xf numFmtId="2" fontId="20" fillId="0" borderId="87" xfId="2" applyNumberFormat="1" applyFont="1" applyBorder="1" applyAlignment="1">
      <alignment horizontal="right"/>
    </xf>
    <xf numFmtId="49" fontId="0" fillId="0" borderId="113" xfId="1" applyNumberFormat="1" applyFont="1" applyBorder="1" applyAlignment="1">
      <alignment horizontal="center"/>
    </xf>
    <xf numFmtId="1" fontId="25" fillId="8" borderId="72" xfId="2" applyNumberFormat="1" applyFont="1" applyFill="1" applyBorder="1" applyAlignment="1">
      <alignment horizontal="center"/>
    </xf>
    <xf numFmtId="2" fontId="20" fillId="0" borderId="70" xfId="2" applyNumberFormat="1" applyFont="1" applyBorder="1"/>
    <xf numFmtId="2" fontId="25" fillId="8" borderId="70" xfId="2" applyNumberFormat="1" applyFont="1" applyFill="1" applyBorder="1" applyAlignment="1">
      <alignment horizontal="right"/>
    </xf>
    <xf numFmtId="1" fontId="4" fillId="7" borderId="94" xfId="2" applyNumberFormat="1" applyFill="1" applyBorder="1" applyAlignment="1">
      <alignment horizontal="center"/>
    </xf>
    <xf numFmtId="1" fontId="25" fillId="4" borderId="72" xfId="1" applyNumberFormat="1" applyFont="1" applyFill="1" applyBorder="1" applyAlignment="1">
      <alignment horizontal="center"/>
    </xf>
    <xf numFmtId="1" fontId="37" fillId="4" borderId="85" xfId="2" applyNumberFormat="1" applyFont="1" applyFill="1" applyBorder="1" applyAlignment="1">
      <alignment horizontal="center"/>
    </xf>
    <xf numFmtId="2" fontId="25" fillId="8" borderId="70" xfId="2" applyNumberFormat="1" applyFont="1" applyFill="1" applyBorder="1"/>
    <xf numFmtId="2" fontId="31" fillId="8" borderId="85" xfId="2" applyNumberFormat="1" applyFont="1" applyFill="1" applyBorder="1" applyAlignment="1">
      <alignment horizontal="center"/>
    </xf>
    <xf numFmtId="2" fontId="25" fillId="5" borderId="87" xfId="1" applyNumberFormat="1" applyFont="1" applyFill="1" applyBorder="1" applyAlignment="1">
      <alignment horizontal="right"/>
    </xf>
    <xf numFmtId="2" fontId="25" fillId="4" borderId="70" xfId="1" applyNumberFormat="1" applyFont="1" applyFill="1" applyBorder="1"/>
    <xf numFmtId="1" fontId="25" fillId="5" borderId="72" xfId="1" applyNumberFormat="1" applyFont="1" applyFill="1" applyBorder="1" applyAlignment="1">
      <alignment horizontal="center"/>
    </xf>
    <xf numFmtId="1" fontId="37" fillId="5" borderId="85" xfId="2" applyNumberFormat="1" applyFont="1" applyFill="1" applyBorder="1" applyAlignment="1">
      <alignment horizontal="center"/>
    </xf>
    <xf numFmtId="1" fontId="37" fillId="4" borderId="106" xfId="2" applyNumberFormat="1" applyFont="1" applyFill="1" applyBorder="1" applyAlignment="1">
      <alignment horizontal="center"/>
    </xf>
    <xf numFmtId="2" fontId="25" fillId="4" borderId="69" xfId="1" applyNumberFormat="1" applyFont="1" applyFill="1" applyBorder="1" applyAlignment="1">
      <alignment horizontal="center"/>
    </xf>
    <xf numFmtId="1" fontId="43" fillId="7" borderId="66" xfId="2" applyNumberFormat="1" applyFont="1" applyFill="1" applyBorder="1" applyAlignment="1">
      <alignment horizontal="center"/>
    </xf>
    <xf numFmtId="2" fontId="0" fillId="0" borderId="0" xfId="0" applyNumberFormat="1"/>
    <xf numFmtId="2" fontId="31" fillId="8" borderId="66" xfId="2" applyNumberFormat="1" applyFont="1" applyFill="1" applyBorder="1" applyAlignment="1">
      <alignment horizontal="center"/>
    </xf>
    <xf numFmtId="1" fontId="31" fillId="8" borderId="86" xfId="2" applyNumberFormat="1" applyFont="1" applyFill="1" applyBorder="1" applyAlignment="1">
      <alignment horizontal="center"/>
    </xf>
    <xf numFmtId="1" fontId="25" fillId="4" borderId="70" xfId="1" applyNumberFormat="1" applyFont="1" applyFill="1" applyBorder="1" applyAlignment="1">
      <alignment horizontal="center"/>
    </xf>
    <xf numFmtId="1" fontId="40" fillId="7" borderId="86" xfId="2" applyNumberFormat="1" applyFont="1" applyFill="1" applyBorder="1" applyAlignment="1">
      <alignment horizontal="center"/>
    </xf>
    <xf numFmtId="1" fontId="37" fillId="5" borderId="66" xfId="2" applyNumberFormat="1" applyFont="1" applyFill="1" applyBorder="1" applyAlignment="1">
      <alignment horizontal="center"/>
    </xf>
    <xf numFmtId="1" fontId="25" fillId="8" borderId="70" xfId="2" applyNumberFormat="1" applyFont="1" applyFill="1" applyBorder="1" applyAlignment="1">
      <alignment horizontal="center"/>
    </xf>
    <xf numFmtId="2" fontId="31" fillId="8" borderId="86" xfId="2" applyNumberFormat="1" applyFont="1" applyFill="1" applyBorder="1" applyAlignment="1">
      <alignment horizontal="center"/>
    </xf>
    <xf numFmtId="2" fontId="25" fillId="0" borderId="69" xfId="2" applyNumberFormat="1" applyFont="1" applyBorder="1" applyAlignment="1">
      <alignment horizontal="center"/>
    </xf>
    <xf numFmtId="1" fontId="25" fillId="5" borderId="87" xfId="1" applyNumberFormat="1" applyFont="1" applyFill="1" applyBorder="1" applyAlignment="1">
      <alignment horizontal="center"/>
    </xf>
    <xf numFmtId="0" fontId="6" fillId="0" borderId="70" xfId="2" applyFont="1" applyBorder="1" applyAlignment="1">
      <alignment vertical="center"/>
    </xf>
    <xf numFmtId="0" fontId="6" fillId="0" borderId="70" xfId="2" applyFont="1" applyBorder="1" applyAlignment="1">
      <alignment vertical="top"/>
    </xf>
    <xf numFmtId="0" fontId="6" fillId="0" borderId="70" xfId="2" applyFont="1" applyBorder="1"/>
    <xf numFmtId="0" fontId="12" fillId="10" borderId="70" xfId="2" applyFont="1" applyFill="1" applyBorder="1" applyAlignment="1">
      <alignment horizontal="center" vertical="center" wrapText="1"/>
    </xf>
    <xf numFmtId="0" fontId="17" fillId="10" borderId="70" xfId="2" applyFont="1" applyFill="1" applyBorder="1" applyAlignment="1">
      <alignment horizontal="center" vertical="center" wrapText="1"/>
    </xf>
    <xf numFmtId="0" fontId="40" fillId="0" borderId="70" xfId="3" applyFont="1" applyBorder="1"/>
    <xf numFmtId="49" fontId="0" fillId="0" borderId="70" xfId="1" applyNumberFormat="1" applyFont="1" applyBorder="1" applyAlignment="1">
      <alignment horizontal="center"/>
    </xf>
    <xf numFmtId="1" fontId="28" fillId="11" borderId="70" xfId="1" applyNumberFormat="1" applyFont="1" applyFill="1" applyBorder="1" applyAlignment="1">
      <alignment horizontal="center"/>
    </xf>
    <xf numFmtId="1" fontId="37" fillId="11" borderId="70" xfId="2" applyNumberFormat="1" applyFont="1" applyFill="1" applyBorder="1" applyAlignment="1">
      <alignment horizontal="center"/>
    </xf>
    <xf numFmtId="2" fontId="28" fillId="12" borderId="70" xfId="2" applyNumberFormat="1" applyFont="1" applyFill="1" applyBorder="1"/>
    <xf numFmtId="1" fontId="37" fillId="12" borderId="70" xfId="2" applyNumberFormat="1" applyFont="1" applyFill="1" applyBorder="1" applyAlignment="1">
      <alignment horizontal="center"/>
    </xf>
    <xf numFmtId="2" fontId="28" fillId="13" borderId="70" xfId="2" applyNumberFormat="1" applyFont="1" applyFill="1" applyBorder="1" applyAlignment="1">
      <alignment horizontal="right"/>
    </xf>
    <xf numFmtId="0" fontId="39" fillId="2" borderId="70" xfId="0" applyFont="1" applyFill="1" applyBorder="1"/>
    <xf numFmtId="49" fontId="4" fillId="0" borderId="70" xfId="0" applyNumberFormat="1" applyFont="1" applyBorder="1" applyAlignment="1">
      <alignment horizontal="center"/>
    </xf>
    <xf numFmtId="1" fontId="25" fillId="0" borderId="70" xfId="2" applyNumberFormat="1" applyFont="1" applyBorder="1" applyAlignment="1">
      <alignment horizontal="center"/>
    </xf>
    <xf numFmtId="2" fontId="28" fillId="13" borderId="70" xfId="2" applyNumberFormat="1" applyFont="1" applyFill="1" applyBorder="1"/>
    <xf numFmtId="1" fontId="37" fillId="13" borderId="70" xfId="2" applyNumberFormat="1" applyFont="1" applyFill="1" applyBorder="1" applyAlignment="1">
      <alignment horizontal="center"/>
    </xf>
    <xf numFmtId="2" fontId="28" fillId="12" borderId="70" xfId="2" applyNumberFormat="1" applyFont="1" applyFill="1" applyBorder="1" applyAlignment="1">
      <alignment horizontal="right"/>
    </xf>
    <xf numFmtId="0" fontId="39" fillId="0" borderId="70" xfId="1" applyFont="1" applyBorder="1" applyAlignment="1">
      <alignment horizontal="left"/>
    </xf>
    <xf numFmtId="1" fontId="28" fillId="13" borderId="70" xfId="2" applyNumberFormat="1" applyFont="1" applyFill="1" applyBorder="1" applyAlignment="1">
      <alignment horizontal="center"/>
    </xf>
    <xf numFmtId="2" fontId="25" fillId="0" borderId="70" xfId="1" applyNumberFormat="1" applyFont="1" applyBorder="1"/>
    <xf numFmtId="2" fontId="25" fillId="0" borderId="70" xfId="2" applyNumberFormat="1" applyFont="1" applyBorder="1" applyAlignment="1">
      <alignment horizontal="right"/>
    </xf>
    <xf numFmtId="0" fontId="39" fillId="2" borderId="70" xfId="1" applyFont="1" applyFill="1" applyBorder="1" applyAlignment="1">
      <alignment horizontal="left"/>
    </xf>
    <xf numFmtId="2" fontId="28" fillId="11" borderId="70" xfId="2" applyNumberFormat="1" applyFont="1" applyFill="1" applyBorder="1" applyAlignment="1">
      <alignment horizontal="right"/>
    </xf>
    <xf numFmtId="2" fontId="25" fillId="0" borderId="70" xfId="1" applyNumberFormat="1" applyFont="1" applyBorder="1" applyAlignment="1">
      <alignment horizontal="right"/>
    </xf>
    <xf numFmtId="2" fontId="25" fillId="0" borderId="70" xfId="2" applyNumberFormat="1" applyFont="1" applyBorder="1"/>
    <xf numFmtId="49" fontId="0" fillId="0" borderId="70" xfId="0" applyNumberFormat="1" applyBorder="1" applyAlignment="1">
      <alignment horizontal="center"/>
    </xf>
    <xf numFmtId="0" fontId="39" fillId="0" borderId="70" xfId="0" applyFont="1" applyBorder="1" applyAlignment="1">
      <alignment horizontal="left"/>
    </xf>
    <xf numFmtId="1" fontId="28" fillId="12" borderId="70" xfId="2" applyNumberFormat="1" applyFont="1" applyFill="1" applyBorder="1" applyAlignment="1">
      <alignment horizontal="center"/>
    </xf>
    <xf numFmtId="1" fontId="25" fillId="0" borderId="70" xfId="1" applyNumberFormat="1" applyFont="1" applyBorder="1" applyAlignment="1">
      <alignment horizontal="center"/>
    </xf>
    <xf numFmtId="0" fontId="14" fillId="2" borderId="70" xfId="2" applyFont="1" applyFill="1" applyBorder="1" applyAlignment="1">
      <alignment vertical="top"/>
    </xf>
    <xf numFmtId="0" fontId="10" fillId="2" borderId="70" xfId="2" applyFont="1" applyFill="1" applyBorder="1" applyAlignment="1">
      <alignment horizontal="left" vertical="top"/>
    </xf>
    <xf numFmtId="0" fontId="11" fillId="2" borderId="70" xfId="2" applyFont="1" applyFill="1" applyBorder="1" applyAlignment="1">
      <alignment vertical="top"/>
    </xf>
    <xf numFmtId="0" fontId="10" fillId="2" borderId="70" xfId="2" applyFont="1" applyFill="1" applyBorder="1" applyAlignment="1">
      <alignment vertical="top"/>
    </xf>
    <xf numFmtId="0" fontId="7" fillId="2" borderId="70" xfId="2" applyFont="1" applyFill="1" applyBorder="1" applyAlignment="1">
      <alignment horizontal="center" vertical="top"/>
    </xf>
    <xf numFmtId="0" fontId="45" fillId="10" borderId="70" xfId="2" applyFont="1" applyFill="1" applyBorder="1" applyAlignment="1">
      <alignment horizontal="center" vertical="center" wrapText="1"/>
    </xf>
    <xf numFmtId="0" fontId="35" fillId="10" borderId="70" xfId="2" applyFont="1" applyFill="1" applyBorder="1" applyAlignment="1">
      <alignment horizontal="center" vertical="center" wrapText="1"/>
    </xf>
    <xf numFmtId="0" fontId="46" fillId="10" borderId="70" xfId="2" applyFont="1" applyFill="1" applyBorder="1" applyAlignment="1">
      <alignment horizontal="center" vertical="center" wrapText="1"/>
    </xf>
    <xf numFmtId="1" fontId="47" fillId="0" borderId="70" xfId="2" applyNumberFormat="1" applyFont="1" applyBorder="1" applyAlignment="1">
      <alignment horizontal="center"/>
    </xf>
    <xf numFmtId="1" fontId="27" fillId="7" borderId="70" xfId="2" applyNumberFormat="1" applyFont="1" applyFill="1" applyBorder="1" applyAlignment="1">
      <alignment horizontal="center"/>
    </xf>
    <xf numFmtId="2" fontId="37" fillId="13" borderId="70" xfId="1" applyNumberFormat="1" applyFont="1" applyFill="1" applyBorder="1" applyAlignment="1">
      <alignment horizontal="center"/>
    </xf>
    <xf numFmtId="2" fontId="37" fillId="5" borderId="70" xfId="1" applyNumberFormat="1" applyFont="1" applyFill="1" applyBorder="1" applyAlignment="1">
      <alignment horizontal="center"/>
    </xf>
    <xf numFmtId="2" fontId="4" fillId="7" borderId="70" xfId="2" applyNumberFormat="1" applyFill="1" applyBorder="1" applyAlignment="1">
      <alignment horizontal="center"/>
    </xf>
    <xf numFmtId="2" fontId="37" fillId="12" borderId="70" xfId="1" applyNumberFormat="1" applyFont="1" applyFill="1" applyBorder="1" applyAlignment="1">
      <alignment horizontal="center"/>
    </xf>
    <xf numFmtId="2" fontId="25" fillId="0" borderId="70" xfId="1" applyNumberFormat="1" applyFont="1" applyBorder="1" applyAlignment="1">
      <alignment horizontal="center"/>
    </xf>
    <xf numFmtId="1" fontId="40" fillId="7" borderId="70" xfId="2" applyNumberFormat="1" applyFont="1" applyFill="1" applyBorder="1" applyAlignment="1">
      <alignment horizontal="center"/>
    </xf>
    <xf numFmtId="1" fontId="47" fillId="0" borderId="70" xfId="1" applyNumberFormat="1" applyFont="1" applyBorder="1" applyAlignment="1">
      <alignment horizontal="center"/>
    </xf>
    <xf numFmtId="1" fontId="29" fillId="7" borderId="70" xfId="2" applyNumberFormat="1" applyFont="1" applyFill="1" applyBorder="1" applyAlignment="1">
      <alignment horizontal="center"/>
    </xf>
    <xf numFmtId="0" fontId="0" fillId="0" borderId="70" xfId="0" applyBorder="1"/>
    <xf numFmtId="0" fontId="48" fillId="0" borderId="23" xfId="0" applyFont="1" applyBorder="1"/>
    <xf numFmtId="0" fontId="50" fillId="0" borderId="23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51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center" vertical="center"/>
    </xf>
    <xf numFmtId="2" fontId="51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/>
    </xf>
    <xf numFmtId="0" fontId="52" fillId="0" borderId="23" xfId="0" applyFont="1" applyBorder="1"/>
    <xf numFmtId="0" fontId="51" fillId="0" borderId="0" xfId="0" applyFont="1"/>
    <xf numFmtId="0" fontId="0" fillId="0" borderId="23" xfId="0" applyBorder="1"/>
    <xf numFmtId="0" fontId="48" fillId="0" borderId="46" xfId="0" applyFont="1" applyBorder="1"/>
    <xf numFmtId="0" fontId="39" fillId="0" borderId="23" xfId="0" applyFont="1" applyBorder="1" applyAlignment="1">
      <alignment horizontal="center" vertical="center"/>
    </xf>
    <xf numFmtId="0" fontId="50" fillId="0" borderId="23" xfId="0" applyFont="1" applyBorder="1" applyAlignment="1">
      <alignment horizontal="left" vertical="center"/>
    </xf>
    <xf numFmtId="0" fontId="52" fillId="0" borderId="4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1" fontId="26" fillId="0" borderId="85" xfId="2" applyNumberFormat="1" applyFont="1" applyBorder="1" applyAlignment="1">
      <alignment horizontal="center"/>
    </xf>
    <xf numFmtId="2" fontId="25" fillId="0" borderId="65" xfId="1" applyNumberFormat="1" applyFont="1" applyBorder="1" applyAlignment="1">
      <alignment horizontal="center"/>
    </xf>
    <xf numFmtId="4" fontId="0" fillId="0" borderId="0" xfId="0" applyNumberFormat="1"/>
    <xf numFmtId="0" fontId="48" fillId="0" borderId="114" xfId="0" applyFont="1" applyBorder="1"/>
    <xf numFmtId="0" fontId="50" fillId="0" borderId="115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/>
    </xf>
    <xf numFmtId="0" fontId="50" fillId="0" borderId="116" xfId="0" applyFont="1" applyBorder="1" applyAlignment="1">
      <alignment horizontal="center"/>
    </xf>
    <xf numFmtId="0" fontId="32" fillId="0" borderId="116" xfId="0" applyFont="1" applyBorder="1" applyAlignment="1">
      <alignment horizontal="center"/>
    </xf>
    <xf numFmtId="0" fontId="51" fillId="0" borderId="114" xfId="0" applyFont="1" applyBorder="1" applyAlignment="1">
      <alignment horizontal="center" vertical="center"/>
    </xf>
    <xf numFmtId="2" fontId="51" fillId="0" borderId="114" xfId="0" applyNumberFormat="1" applyFont="1" applyBorder="1" applyAlignment="1">
      <alignment horizontal="center" vertical="center"/>
    </xf>
    <xf numFmtId="0" fontId="39" fillId="0" borderId="70" xfId="0" applyFont="1" applyBorder="1"/>
    <xf numFmtId="0" fontId="39" fillId="0" borderId="0" xfId="1" applyFont="1" applyAlignment="1">
      <alignment horizontal="left"/>
    </xf>
    <xf numFmtId="0" fontId="39" fillId="0" borderId="114" xfId="1" applyFont="1" applyBorder="1" applyAlignment="1">
      <alignment horizontal="left"/>
    </xf>
    <xf numFmtId="0" fontId="51" fillId="0" borderId="114" xfId="0" applyFont="1" applyBorder="1" applyAlignment="1">
      <alignment horizontal="left" vertical="center"/>
    </xf>
    <xf numFmtId="0" fontId="52" fillId="0" borderId="114" xfId="0" applyFont="1" applyBorder="1" applyAlignment="1">
      <alignment horizontal="center"/>
    </xf>
    <xf numFmtId="0" fontId="52" fillId="0" borderId="114" xfId="0" applyFont="1" applyBorder="1"/>
    <xf numFmtId="0" fontId="51" fillId="14" borderId="114" xfId="0" applyFont="1" applyFill="1" applyBorder="1" applyAlignment="1">
      <alignment horizontal="center" vertical="center"/>
    </xf>
    <xf numFmtId="2" fontId="49" fillId="0" borderId="114" xfId="0" applyNumberFormat="1" applyFont="1" applyBorder="1" applyAlignment="1">
      <alignment horizontal="center" vertical="center"/>
    </xf>
    <xf numFmtId="0" fontId="52" fillId="14" borderId="114" xfId="0" applyFont="1" applyFill="1" applyBorder="1"/>
    <xf numFmtId="0" fontId="49" fillId="0" borderId="115" xfId="0" applyFont="1" applyBorder="1" applyAlignment="1">
      <alignment horizontal="center"/>
    </xf>
    <xf numFmtId="0" fontId="39" fillId="0" borderId="116" xfId="0" applyFont="1" applyBorder="1" applyAlignment="1">
      <alignment horizontal="center" vertical="center"/>
    </xf>
    <xf numFmtId="0" fontId="0" fillId="0" borderId="114" xfId="0" applyBorder="1"/>
    <xf numFmtId="0" fontId="50" fillId="0" borderId="114" xfId="0" applyFont="1" applyBorder="1" applyAlignment="1">
      <alignment horizontal="left" vertical="center"/>
    </xf>
    <xf numFmtId="0" fontId="0" fillId="14" borderId="114" xfId="0" applyFill="1" applyBorder="1"/>
    <xf numFmtId="0" fontId="61" fillId="0" borderId="0" xfId="4" applyAlignment="1">
      <alignment horizontal="center" vertical="center"/>
    </xf>
    <xf numFmtId="0" fontId="61" fillId="0" borderId="0" xfId="4" applyAlignment="1">
      <alignment vertical="center"/>
    </xf>
    <xf numFmtId="0" fontId="61" fillId="0" borderId="0" xfId="4" applyAlignment="1">
      <alignment horizontal="center"/>
    </xf>
    <xf numFmtId="0" fontId="61" fillId="0" borderId="0" xfId="4"/>
    <xf numFmtId="0" fontId="61" fillId="0" borderId="70" xfId="4" applyBorder="1" applyAlignment="1">
      <alignment horizontal="center" vertical="center"/>
    </xf>
    <xf numFmtId="0" fontId="61" fillId="0" borderId="70" xfId="4" applyBorder="1" applyAlignment="1">
      <alignment horizontal="center" vertical="center" wrapText="1"/>
    </xf>
    <xf numFmtId="0" fontId="61" fillId="0" borderId="87" xfId="4" applyBorder="1" applyAlignment="1">
      <alignment horizontal="center" vertical="center"/>
    </xf>
    <xf numFmtId="0" fontId="39" fillId="2" borderId="114" xfId="0" applyFont="1" applyFill="1" applyBorder="1"/>
    <xf numFmtId="0" fontId="61" fillId="0" borderId="114" xfId="4" applyBorder="1" applyAlignment="1">
      <alignment horizontal="center" vertical="center"/>
    </xf>
    <xf numFmtId="0" fontId="61" fillId="0" borderId="117" xfId="4" applyBorder="1" applyAlignment="1">
      <alignment horizontal="center" vertical="center"/>
    </xf>
    <xf numFmtId="0" fontId="39" fillId="0" borderId="70" xfId="4" applyFont="1" applyBorder="1" applyAlignment="1">
      <alignment horizontal="center" vertical="center"/>
    </xf>
    <xf numFmtId="0" fontId="6" fillId="0" borderId="120" xfId="2" applyFont="1" applyBorder="1" applyAlignment="1">
      <alignment vertical="center"/>
    </xf>
    <xf numFmtId="0" fontId="6" fillId="0" borderId="122" xfId="2" applyFont="1" applyBorder="1" applyAlignment="1">
      <alignment vertical="top"/>
    </xf>
    <xf numFmtId="0" fontId="6" fillId="0" borderId="122" xfId="2" applyFont="1" applyBorder="1"/>
    <xf numFmtId="0" fontId="6" fillId="0" borderId="123" xfId="2" applyFont="1" applyBorder="1"/>
    <xf numFmtId="0" fontId="17" fillId="10" borderId="129" xfId="2" applyFont="1" applyFill="1" applyBorder="1" applyAlignment="1">
      <alignment horizontal="center" vertical="center" wrapText="1"/>
    </xf>
    <xf numFmtId="0" fontId="12" fillId="10" borderId="130" xfId="2" applyFont="1" applyFill="1" applyBorder="1" applyAlignment="1">
      <alignment horizontal="center" vertical="center" wrapText="1"/>
    </xf>
    <xf numFmtId="0" fontId="39" fillId="0" borderId="125" xfId="1" applyFont="1" applyBorder="1" applyAlignment="1">
      <alignment horizontal="left"/>
    </xf>
    <xf numFmtId="1" fontId="25" fillId="15" borderId="131" xfId="2" applyNumberFormat="1" applyFont="1" applyFill="1" applyBorder="1" applyAlignment="1">
      <alignment horizontal="center"/>
    </xf>
    <xf numFmtId="1" fontId="4" fillId="15" borderId="132" xfId="2" applyNumberFormat="1" applyFill="1" applyBorder="1" applyAlignment="1">
      <alignment horizontal="center"/>
    </xf>
    <xf numFmtId="2" fontId="25" fillId="16" borderId="131" xfId="2" applyNumberFormat="1" applyFont="1" applyFill="1" applyBorder="1" applyAlignment="1">
      <alignment horizontal="right"/>
    </xf>
    <xf numFmtId="1" fontId="4" fillId="16" borderId="132" xfId="2" applyNumberFormat="1" applyFill="1" applyBorder="1" applyAlignment="1">
      <alignment horizontal="center"/>
    </xf>
    <xf numFmtId="2" fontId="25" fillId="0" borderId="131" xfId="2" applyNumberFormat="1" applyFont="1" applyBorder="1" applyAlignment="1">
      <alignment horizontal="right"/>
    </xf>
    <xf numFmtId="0" fontId="39" fillId="0" borderId="122" xfId="1" applyFont="1" applyBorder="1" applyAlignment="1">
      <alignment horizontal="left"/>
    </xf>
    <xf numFmtId="1" fontId="25" fillId="0" borderId="133" xfId="2" applyNumberFormat="1" applyFont="1" applyBorder="1" applyAlignment="1">
      <alignment horizontal="center"/>
    </xf>
    <xf numFmtId="1" fontId="4" fillId="7" borderId="134" xfId="2" applyNumberFormat="1" applyFill="1" applyBorder="1" applyAlignment="1">
      <alignment horizontal="center"/>
    </xf>
    <xf numFmtId="2" fontId="25" fillId="15" borderId="133" xfId="1" applyNumberFormat="1" applyFont="1" applyFill="1" applyBorder="1"/>
    <xf numFmtId="1" fontId="4" fillId="15" borderId="134" xfId="2" applyNumberFormat="1" applyFill="1" applyBorder="1" applyAlignment="1">
      <alignment horizontal="center"/>
    </xf>
    <xf numFmtId="2" fontId="25" fillId="16" borderId="133" xfId="2" applyNumberFormat="1" applyFont="1" applyFill="1" applyBorder="1" applyAlignment="1">
      <alignment horizontal="right"/>
    </xf>
    <xf numFmtId="2" fontId="25" fillId="0" borderId="133" xfId="2" applyNumberFormat="1" applyFont="1" applyBorder="1" applyAlignment="1">
      <alignment horizontal="right"/>
    </xf>
    <xf numFmtId="2" fontId="25" fillId="17" borderId="133" xfId="2" applyNumberFormat="1" applyFont="1" applyFill="1" applyBorder="1" applyAlignment="1">
      <alignment horizontal="right"/>
    </xf>
    <xf numFmtId="0" fontId="40" fillId="0" borderId="122" xfId="3" applyFont="1" applyBorder="1"/>
    <xf numFmtId="49" fontId="4" fillId="0" borderId="113" xfId="0" applyNumberFormat="1" applyFont="1" applyBorder="1" applyAlignment="1">
      <alignment horizontal="center"/>
    </xf>
    <xf numFmtId="1" fontId="25" fillId="16" borderId="133" xfId="2" applyNumberFormat="1" applyFont="1" applyFill="1" applyBorder="1" applyAlignment="1">
      <alignment horizontal="center"/>
    </xf>
    <xf numFmtId="1" fontId="4" fillId="16" borderId="134" xfId="2" applyNumberFormat="1" applyFill="1" applyBorder="1" applyAlignment="1">
      <alignment horizontal="center"/>
    </xf>
    <xf numFmtId="0" fontId="39" fillId="0" borderId="122" xfId="0" applyFont="1" applyBorder="1"/>
    <xf numFmtId="1" fontId="25" fillId="17" borderId="133" xfId="2" applyNumberFormat="1" applyFont="1" applyFill="1" applyBorder="1" applyAlignment="1">
      <alignment horizontal="center"/>
    </xf>
    <xf numFmtId="1" fontId="4" fillId="17" borderId="134" xfId="2" applyNumberFormat="1" applyFill="1" applyBorder="1" applyAlignment="1">
      <alignment horizontal="center"/>
    </xf>
    <xf numFmtId="2" fontId="25" fillId="15" borderId="133" xfId="2" applyNumberFormat="1" applyFont="1" applyFill="1" applyBorder="1" applyAlignment="1">
      <alignment horizontal="right"/>
    </xf>
    <xf numFmtId="1" fontId="25" fillId="0" borderId="133" xfId="1" applyNumberFormat="1" applyFont="1" applyBorder="1" applyAlignment="1">
      <alignment horizontal="center"/>
    </xf>
    <xf numFmtId="0" fontId="39" fillId="0" borderId="122" xfId="0" applyFont="1" applyBorder="1" applyAlignment="1">
      <alignment horizontal="left"/>
    </xf>
    <xf numFmtId="0" fontId="39" fillId="0" borderId="135" xfId="1" applyFont="1" applyBorder="1" applyAlignment="1">
      <alignment horizontal="left"/>
    </xf>
    <xf numFmtId="0" fontId="0" fillId="0" borderId="136" xfId="3" applyFont="1" applyBorder="1" applyAlignment="1">
      <alignment horizontal="center"/>
    </xf>
    <xf numFmtId="49" fontId="0" fillId="0" borderId="137" xfId="1" applyNumberFormat="1" applyFont="1" applyBorder="1" applyAlignment="1">
      <alignment horizontal="center"/>
    </xf>
    <xf numFmtId="1" fontId="25" fillId="0" borderId="138" xfId="2" applyNumberFormat="1" applyFont="1" applyBorder="1" applyAlignment="1">
      <alignment horizontal="center"/>
    </xf>
    <xf numFmtId="1" fontId="4" fillId="7" borderId="139" xfId="2" applyNumberFormat="1" applyFill="1" applyBorder="1" applyAlignment="1">
      <alignment horizontal="center"/>
    </xf>
    <xf numFmtId="2" fontId="25" fillId="0" borderId="138" xfId="2" applyNumberFormat="1" applyFont="1" applyBorder="1" applyAlignment="1">
      <alignment horizontal="right"/>
    </xf>
    <xf numFmtId="0" fontId="14" fillId="2" borderId="121" xfId="2" applyFont="1" applyFill="1" applyBorder="1" applyAlignment="1">
      <alignment vertical="center"/>
    </xf>
    <xf numFmtId="0" fontId="14" fillId="2" borderId="141" xfId="2" applyFont="1" applyFill="1" applyBorder="1" applyAlignment="1">
      <alignment horizontal="center" vertical="center"/>
    </xf>
    <xf numFmtId="0" fontId="11" fillId="2" borderId="70" xfId="2" applyFont="1" applyFill="1" applyBorder="1" applyAlignment="1">
      <alignment vertical="center"/>
    </xf>
    <xf numFmtId="0" fontId="53" fillId="2" borderId="142" xfId="2" applyFont="1" applyFill="1" applyBorder="1" applyAlignment="1">
      <alignment horizontal="center" vertical="center"/>
    </xf>
    <xf numFmtId="0" fontId="7" fillId="2" borderId="142" xfId="2" applyFont="1" applyFill="1" applyBorder="1" applyAlignment="1">
      <alignment horizontal="center" vertical="center"/>
    </xf>
    <xf numFmtId="0" fontId="45" fillId="10" borderId="124" xfId="2" applyFont="1" applyFill="1" applyBorder="1" applyAlignment="1">
      <alignment horizontal="center" vertical="center" wrapText="1"/>
    </xf>
    <xf numFmtId="0" fontId="35" fillId="10" borderId="130" xfId="2" applyFont="1" applyFill="1" applyBorder="1" applyAlignment="1">
      <alignment horizontal="center" vertical="center" wrapText="1"/>
    </xf>
    <xf numFmtId="0" fontId="17" fillId="10" borderId="146" xfId="2" applyFont="1" applyFill="1" applyBorder="1" applyAlignment="1">
      <alignment horizontal="center" vertical="center" wrapText="1"/>
    </xf>
    <xf numFmtId="0" fontId="46" fillId="10" borderId="143" xfId="2" applyFont="1" applyFill="1" applyBorder="1" applyAlignment="1">
      <alignment horizontal="center" vertical="center" wrapText="1"/>
    </xf>
    <xf numFmtId="2" fontId="4" fillId="7" borderId="132" xfId="2" applyNumberFormat="1" applyFill="1" applyBorder="1" applyAlignment="1">
      <alignment horizontal="center"/>
    </xf>
    <xf numFmtId="1" fontId="25" fillId="0" borderId="131" xfId="2" applyNumberFormat="1" applyFont="1" applyBorder="1" applyAlignment="1">
      <alignment horizontal="center"/>
    </xf>
    <xf numFmtId="1" fontId="47" fillId="0" borderId="66" xfId="2" applyNumberFormat="1" applyFont="1" applyBorder="1" applyAlignment="1">
      <alignment horizontal="center"/>
    </xf>
    <xf numFmtId="1" fontId="27" fillId="7" borderId="132" xfId="2" applyNumberFormat="1" applyFont="1" applyFill="1" applyBorder="1" applyAlignment="1">
      <alignment horizontal="center"/>
    </xf>
    <xf numFmtId="2" fontId="38" fillId="15" borderId="85" xfId="1" applyNumberFormat="1" applyFont="1" applyFill="1" applyBorder="1" applyAlignment="1">
      <alignment horizontal="left"/>
    </xf>
    <xf numFmtId="1" fontId="54" fillId="15" borderId="145" xfId="2" applyNumberFormat="1" applyFont="1" applyFill="1" applyBorder="1" applyAlignment="1">
      <alignment horizontal="center"/>
    </xf>
    <xf numFmtId="2" fontId="4" fillId="16" borderId="134" xfId="2" applyNumberFormat="1" applyFill="1" applyBorder="1" applyAlignment="1">
      <alignment horizontal="center"/>
    </xf>
    <xf numFmtId="1" fontId="27" fillId="7" borderId="134" xfId="2" applyNumberFormat="1" applyFont="1" applyFill="1" applyBorder="1" applyAlignment="1">
      <alignment horizontal="center"/>
    </xf>
    <xf numFmtId="2" fontId="38" fillId="16" borderId="87" xfId="1" applyNumberFormat="1" applyFont="1" applyFill="1" applyBorder="1" applyAlignment="1">
      <alignment horizontal="center"/>
    </xf>
    <xf numFmtId="1" fontId="54" fillId="16" borderId="142" xfId="2" applyNumberFormat="1" applyFont="1" applyFill="1" applyBorder="1" applyAlignment="1">
      <alignment horizontal="center"/>
    </xf>
    <xf numFmtId="2" fontId="4" fillId="17" borderId="134" xfId="2" applyNumberFormat="1" applyFill="1" applyBorder="1" applyAlignment="1">
      <alignment horizontal="center"/>
    </xf>
    <xf numFmtId="1" fontId="47" fillId="16" borderId="70" xfId="2" applyNumberFormat="1" applyFont="1" applyFill="1" applyBorder="1" applyAlignment="1">
      <alignment horizontal="center"/>
    </xf>
    <xf numFmtId="1" fontId="21" fillId="16" borderId="134" xfId="2" applyNumberFormat="1" applyFont="1" applyFill="1" applyBorder="1" applyAlignment="1">
      <alignment horizontal="center"/>
    </xf>
    <xf numFmtId="2" fontId="38" fillId="17" borderId="87" xfId="1" applyNumberFormat="1" applyFont="1" applyFill="1" applyBorder="1" applyAlignment="1">
      <alignment horizontal="center"/>
    </xf>
    <xf numFmtId="1" fontId="54" fillId="17" borderId="142" xfId="2" applyNumberFormat="1" applyFont="1" applyFill="1" applyBorder="1" applyAlignment="1">
      <alignment horizontal="center"/>
    </xf>
    <xf numFmtId="2" fontId="4" fillId="7" borderId="134" xfId="2" applyNumberFormat="1" applyFill="1" applyBorder="1" applyAlignment="1">
      <alignment horizontal="center"/>
    </xf>
    <xf numFmtId="1" fontId="40" fillId="7" borderId="142" xfId="2" applyNumberFormat="1" applyFont="1" applyFill="1" applyBorder="1" applyAlignment="1">
      <alignment horizontal="center"/>
    </xf>
    <xf numFmtId="1" fontId="25" fillId="15" borderId="133" xfId="2" applyNumberFormat="1" applyFont="1" applyFill="1" applyBorder="1" applyAlignment="1">
      <alignment horizontal="center"/>
    </xf>
    <xf numFmtId="1" fontId="47" fillId="15" borderId="70" xfId="2" applyNumberFormat="1" applyFont="1" applyFill="1" applyBorder="1" applyAlignment="1">
      <alignment horizontal="center"/>
    </xf>
    <xf numFmtId="1" fontId="54" fillId="15" borderId="134" xfId="2" applyNumberFormat="1" applyFont="1" applyFill="1" applyBorder="1" applyAlignment="1">
      <alignment horizontal="center"/>
    </xf>
    <xf numFmtId="2" fontId="55" fillId="0" borderId="87" xfId="1" applyNumberFormat="1" applyFont="1" applyBorder="1" applyAlignment="1">
      <alignment horizontal="center"/>
    </xf>
    <xf numFmtId="2" fontId="4" fillId="15" borderId="134" xfId="2" applyNumberFormat="1" applyFill="1" applyBorder="1" applyAlignment="1">
      <alignment horizontal="center"/>
    </xf>
    <xf numFmtId="2" fontId="4" fillId="7" borderId="139" xfId="2" applyNumberFormat="1" applyFill="1" applyBorder="1" applyAlignment="1">
      <alignment horizontal="center"/>
    </xf>
    <xf numFmtId="1" fontId="47" fillId="0" borderId="136" xfId="2" applyNumberFormat="1" applyFont="1" applyBorder="1" applyAlignment="1">
      <alignment horizontal="center"/>
    </xf>
    <xf numFmtId="1" fontId="27" fillId="7" borderId="139" xfId="2" applyNumberFormat="1" applyFont="1" applyFill="1" applyBorder="1" applyAlignment="1">
      <alignment horizontal="center"/>
    </xf>
    <xf numFmtId="2" fontId="25" fillId="0" borderId="147" xfId="1" applyNumberFormat="1" applyFont="1" applyBorder="1" applyAlignment="1">
      <alignment horizontal="center"/>
    </xf>
    <xf numFmtId="1" fontId="40" fillId="7" borderId="148" xfId="2" applyNumberFormat="1" applyFont="1" applyFill="1" applyBorder="1" applyAlignment="1">
      <alignment horizontal="center"/>
    </xf>
    <xf numFmtId="0" fontId="56" fillId="0" borderId="0" xfId="0" applyFont="1"/>
    <xf numFmtId="0" fontId="6" fillId="0" borderId="150" xfId="1" applyFont="1" applyBorder="1" applyAlignment="1">
      <alignment horizontal="left" vertical="center"/>
    </xf>
    <xf numFmtId="0" fontId="6" fillId="0" borderId="150" xfId="1" applyFont="1" applyBorder="1" applyAlignment="1">
      <alignment horizontal="left"/>
    </xf>
    <xf numFmtId="0" fontId="8" fillId="0" borderId="72" xfId="1" applyFont="1" applyBorder="1"/>
    <xf numFmtId="0" fontId="6" fillId="0" borderId="156" xfId="1" applyFont="1" applyBorder="1" applyAlignment="1">
      <alignment horizontal="left"/>
    </xf>
    <xf numFmtId="0" fontId="57" fillId="0" borderId="159" xfId="1" applyFont="1" applyBorder="1" applyAlignment="1">
      <alignment horizontal="center" vertical="center"/>
    </xf>
    <xf numFmtId="0" fontId="57" fillId="0" borderId="164" xfId="1" applyFont="1" applyBorder="1" applyAlignment="1">
      <alignment horizontal="center" vertical="center"/>
    </xf>
    <xf numFmtId="0" fontId="0" fillId="0" borderId="131" xfId="1" applyFont="1" applyBorder="1" applyAlignment="1">
      <alignment horizontal="center" vertical="center"/>
    </xf>
    <xf numFmtId="0" fontId="0" fillId="0" borderId="66" xfId="1" applyFont="1" applyBorder="1" applyAlignment="1">
      <alignment horizontal="center" vertical="center" wrapText="1"/>
    </xf>
    <xf numFmtId="0" fontId="0" fillId="0" borderId="66" xfId="1" applyFont="1" applyBorder="1" applyAlignment="1">
      <alignment horizontal="center" vertical="center"/>
    </xf>
    <xf numFmtId="2" fontId="31" fillId="15" borderId="131" xfId="3" applyNumberFormat="1" applyFont="1" applyFill="1" applyBorder="1" applyAlignment="1">
      <alignment horizontal="left" vertical="center"/>
    </xf>
    <xf numFmtId="2" fontId="51" fillId="15" borderId="70" xfId="3" applyNumberFormat="1" applyFont="1" applyFill="1" applyBorder="1" applyAlignment="1">
      <alignment horizontal="left" vertical="center"/>
    </xf>
    <xf numFmtId="49" fontId="24" fillId="15" borderId="132" xfId="1" applyNumberFormat="1" applyFont="1" applyFill="1" applyBorder="1" applyAlignment="1">
      <alignment horizontal="center" vertical="center"/>
    </xf>
    <xf numFmtId="2" fontId="24" fillId="0" borderId="165" xfId="1" applyNumberFormat="1" applyFont="1" applyBorder="1" applyAlignment="1">
      <alignment horizontal="right" vertical="center"/>
    </xf>
    <xf numFmtId="1" fontId="24" fillId="0" borderId="106" xfId="1" applyNumberFormat="1" applyFont="1" applyBorder="1" applyAlignment="1">
      <alignment horizontal="right" vertical="center"/>
    </xf>
    <xf numFmtId="2" fontId="31" fillId="16" borderId="133" xfId="1" applyNumberFormat="1" applyFont="1" applyFill="1" applyBorder="1" applyAlignment="1">
      <alignment horizontal="left" vertical="center"/>
    </xf>
    <xf numFmtId="2" fontId="51" fillId="16" borderId="70" xfId="3" applyNumberFormat="1" applyFont="1" applyFill="1" applyBorder="1" applyAlignment="1">
      <alignment horizontal="left" vertical="center"/>
    </xf>
    <xf numFmtId="49" fontId="24" fillId="16" borderId="134" xfId="1" applyNumberFormat="1" applyFont="1" applyFill="1" applyBorder="1" applyAlignment="1">
      <alignment horizontal="center" vertical="center"/>
    </xf>
    <xf numFmtId="2" fontId="24" fillId="0" borderId="133" xfId="1" applyNumberFormat="1" applyFont="1" applyBorder="1" applyAlignment="1">
      <alignment horizontal="right" vertical="center"/>
    </xf>
    <xf numFmtId="1" fontId="24" fillId="0" borderId="70" xfId="1" applyNumberFormat="1" applyFont="1" applyBorder="1" applyAlignment="1">
      <alignment horizontal="right" vertical="center"/>
    </xf>
    <xf numFmtId="2" fontId="31" fillId="17" borderId="133" xfId="1" applyNumberFormat="1" applyFont="1" applyFill="1" applyBorder="1" applyAlignment="1">
      <alignment horizontal="left" vertical="center"/>
    </xf>
    <xf numFmtId="2" fontId="51" fillId="17" borderId="70" xfId="3" applyNumberFormat="1" applyFont="1" applyFill="1" applyBorder="1" applyAlignment="1">
      <alignment horizontal="left" vertical="center"/>
    </xf>
    <xf numFmtId="49" fontId="24" fillId="17" borderId="134" xfId="1" applyNumberFormat="1" applyFont="1" applyFill="1" applyBorder="1" applyAlignment="1">
      <alignment horizontal="center" vertical="center"/>
    </xf>
    <xf numFmtId="2" fontId="31" fillId="0" borderId="133" xfId="1" applyNumberFormat="1" applyFont="1" applyBorder="1" applyAlignment="1">
      <alignment horizontal="left" vertical="center"/>
    </xf>
    <xf numFmtId="2" fontId="51" fillId="0" borderId="70" xfId="3" applyNumberFormat="1" applyFont="1" applyBorder="1" applyAlignment="1">
      <alignment horizontal="left" vertical="center"/>
    </xf>
    <xf numFmtId="49" fontId="24" fillId="0" borderId="134" xfId="1" applyNumberFormat="1" applyFont="1" applyBorder="1" applyAlignment="1">
      <alignment horizontal="center" vertical="center"/>
    </xf>
    <xf numFmtId="2" fontId="49" fillId="0" borderId="133" xfId="3" applyNumberFormat="1" applyFont="1" applyBorder="1" applyAlignment="1">
      <alignment horizontal="left" vertical="center"/>
    </xf>
    <xf numFmtId="49" fontId="51" fillId="0" borderId="134" xfId="1" applyNumberFormat="1" applyFont="1" applyBorder="1" applyAlignment="1">
      <alignment horizontal="center" vertical="center"/>
    </xf>
    <xf numFmtId="2" fontId="31" fillId="0" borderId="129" xfId="1" applyNumberFormat="1" applyFont="1" applyBorder="1" applyAlignment="1">
      <alignment horizontal="left" vertical="center"/>
    </xf>
    <xf numFmtId="2" fontId="51" fillId="0" borderId="124" xfId="3" applyNumberFormat="1" applyFont="1" applyBorder="1" applyAlignment="1">
      <alignment horizontal="left" vertical="center"/>
    </xf>
    <xf numFmtId="49" fontId="24" fillId="0" borderId="130" xfId="1" applyNumberFormat="1" applyFont="1" applyBorder="1" applyAlignment="1">
      <alignment horizontal="center" vertical="center"/>
    </xf>
    <xf numFmtId="2" fontId="24" fillId="0" borderId="129" xfId="1" applyNumberFormat="1" applyFont="1" applyBorder="1" applyAlignment="1">
      <alignment horizontal="right" vertical="center"/>
    </xf>
    <xf numFmtId="1" fontId="24" fillId="0" borderId="124" xfId="1" applyNumberFormat="1" applyFont="1" applyBorder="1" applyAlignment="1">
      <alignment horizontal="right" vertical="center"/>
    </xf>
    <xf numFmtId="0" fontId="0" fillId="18" borderId="66" xfId="1" applyFont="1" applyFill="1" applyBorder="1" applyAlignment="1">
      <alignment horizontal="center" vertical="center"/>
    </xf>
    <xf numFmtId="0" fontId="39" fillId="0" borderId="132" xfId="1" applyFont="1" applyBorder="1" applyAlignment="1">
      <alignment horizontal="center" vertical="center"/>
    </xf>
    <xf numFmtId="0" fontId="0" fillId="0" borderId="66" xfId="1" applyFont="1" applyBorder="1" applyAlignment="1">
      <alignment horizontal="center" vertical="top" wrapText="1"/>
    </xf>
    <xf numFmtId="1" fontId="24" fillId="18" borderId="106" xfId="1" applyNumberFormat="1" applyFont="1" applyFill="1" applyBorder="1" applyAlignment="1">
      <alignment horizontal="right" vertical="center"/>
    </xf>
    <xf numFmtId="2" fontId="31" fillId="17" borderId="169" xfId="1" applyNumberFormat="1" applyFont="1" applyFill="1" applyBorder="1" applyAlignment="1">
      <alignment horizontal="right" vertical="center"/>
    </xf>
    <xf numFmtId="1" fontId="24" fillId="18" borderId="70" xfId="1" applyNumberFormat="1" applyFont="1" applyFill="1" applyBorder="1" applyAlignment="1">
      <alignment horizontal="right" vertical="center"/>
    </xf>
    <xf numFmtId="2" fontId="31" fillId="0" borderId="134" xfId="1" applyNumberFormat="1" applyFont="1" applyBorder="1" applyAlignment="1">
      <alignment horizontal="right" vertical="center"/>
    </xf>
    <xf numFmtId="1" fontId="24" fillId="18" borderId="70" xfId="1" applyNumberFormat="1" applyFont="1" applyFill="1" applyBorder="1" applyAlignment="1">
      <alignment horizontal="center" vertical="center"/>
    </xf>
    <xf numFmtId="2" fontId="31" fillId="16" borderId="134" xfId="1" applyNumberFormat="1" applyFont="1" applyFill="1" applyBorder="1" applyAlignment="1">
      <alignment horizontal="right" vertical="center"/>
    </xf>
    <xf numFmtId="2" fontId="31" fillId="15" borderId="134" xfId="1" applyNumberFormat="1" applyFont="1" applyFill="1" applyBorder="1" applyAlignment="1">
      <alignment horizontal="right" vertical="center"/>
    </xf>
    <xf numFmtId="1" fontId="24" fillId="18" borderId="124" xfId="1" applyNumberFormat="1" applyFont="1" applyFill="1" applyBorder="1" applyAlignment="1">
      <alignment horizontal="right" vertical="center"/>
    </xf>
    <xf numFmtId="2" fontId="31" fillId="0" borderId="130" xfId="1" applyNumberFormat="1" applyFont="1" applyBorder="1" applyAlignment="1">
      <alignment horizontal="right" vertical="center"/>
    </xf>
    <xf numFmtId="0" fontId="14" fillId="2" borderId="70" xfId="1" applyFont="1" applyFill="1" applyBorder="1"/>
    <xf numFmtId="49" fontId="7" fillId="2" borderId="71" xfId="1" applyNumberFormat="1" applyFont="1" applyFill="1" applyBorder="1" applyAlignment="1">
      <alignment horizontal="center"/>
    </xf>
    <xf numFmtId="0" fontId="11" fillId="2" borderId="70" xfId="1" applyFont="1" applyFill="1" applyBorder="1"/>
    <xf numFmtId="0" fontId="7" fillId="2" borderId="71" xfId="1" applyFont="1" applyFill="1" applyBorder="1" applyAlignment="1">
      <alignment horizontal="center"/>
    </xf>
    <xf numFmtId="0" fontId="7" fillId="2" borderId="71" xfId="1" applyFont="1" applyFill="1" applyBorder="1"/>
    <xf numFmtId="0" fontId="7" fillId="2" borderId="57" xfId="1" applyFont="1" applyFill="1" applyBorder="1"/>
    <xf numFmtId="0" fontId="7" fillId="2" borderId="172" xfId="1" applyFont="1" applyFill="1" applyBorder="1"/>
    <xf numFmtId="0" fontId="15" fillId="2" borderId="173" xfId="1" applyFont="1" applyFill="1" applyBorder="1" applyAlignment="1">
      <alignment horizontal="left"/>
    </xf>
    <xf numFmtId="0" fontId="15" fillId="2" borderId="49" xfId="1" applyFont="1" applyFill="1" applyBorder="1" applyAlignment="1">
      <alignment horizontal="left"/>
    </xf>
    <xf numFmtId="0" fontId="7" fillId="2" borderId="153" xfId="1" applyFont="1" applyFill="1" applyBorder="1"/>
    <xf numFmtId="0" fontId="16" fillId="2" borderId="173" xfId="1" applyFont="1" applyFill="1" applyBorder="1"/>
    <xf numFmtId="0" fontId="16" fillId="2" borderId="49" xfId="1" applyFont="1" applyFill="1" applyBorder="1"/>
    <xf numFmtId="0" fontId="7" fillId="2" borderId="173" xfId="1" applyFont="1" applyFill="1" applyBorder="1"/>
    <xf numFmtId="0" fontId="7" fillId="2" borderId="49" xfId="1" applyFont="1" applyFill="1" applyBorder="1"/>
    <xf numFmtId="0" fontId="7" fillId="2" borderId="174" xfId="1" applyFont="1" applyFill="1" applyBorder="1" applyAlignment="1">
      <alignment horizontal="center"/>
    </xf>
    <xf numFmtId="0" fontId="7" fillId="2" borderId="175" xfId="1" applyFont="1" applyFill="1" applyBorder="1" applyAlignment="1">
      <alignment horizontal="center"/>
    </xf>
    <xf numFmtId="0" fontId="39" fillId="0" borderId="107" xfId="1" applyFont="1" applyBorder="1" applyAlignment="1">
      <alignment horizontal="center" vertical="center"/>
    </xf>
    <xf numFmtId="0" fontId="39" fillId="0" borderId="181" xfId="1" applyFont="1" applyBorder="1" applyAlignment="1">
      <alignment horizontal="center" vertical="center"/>
    </xf>
    <xf numFmtId="0" fontId="39" fillId="0" borderId="182" xfId="1" applyFont="1" applyBorder="1" applyAlignment="1">
      <alignment horizontal="center" vertical="center"/>
    </xf>
    <xf numFmtId="0" fontId="57" fillId="0" borderId="183" xfId="1" applyFont="1" applyBorder="1" applyAlignment="1">
      <alignment horizontal="center"/>
    </xf>
    <xf numFmtId="0" fontId="39" fillId="0" borderId="85" xfId="1" applyFont="1" applyBorder="1" applyAlignment="1">
      <alignment horizontal="center"/>
    </xf>
    <xf numFmtId="0" fontId="57" fillId="0" borderId="67" xfId="1" applyFont="1" applyBorder="1" applyAlignment="1">
      <alignment horizontal="center"/>
    </xf>
    <xf numFmtId="2" fontId="31" fillId="0" borderId="184" xfId="1" applyNumberFormat="1" applyFont="1" applyBorder="1" applyAlignment="1">
      <alignment horizontal="right" vertical="center"/>
    </xf>
    <xf numFmtId="1" fontId="31" fillId="15" borderId="176" xfId="1" applyNumberFormat="1" applyFont="1" applyFill="1" applyBorder="1" applyAlignment="1">
      <alignment horizontal="right" vertical="center"/>
    </xf>
    <xf numFmtId="1" fontId="31" fillId="15" borderId="177" xfId="1" applyNumberFormat="1" applyFont="1" applyFill="1" applyBorder="1" applyAlignment="1">
      <alignment horizontal="right" vertical="center"/>
    </xf>
    <xf numFmtId="2" fontId="38" fillId="15" borderId="185" xfId="1" applyNumberFormat="1" applyFont="1" applyFill="1" applyBorder="1" applyAlignment="1">
      <alignment horizontal="center" vertical="center"/>
    </xf>
    <xf numFmtId="2" fontId="31" fillId="15" borderId="186" xfId="1" applyNumberFormat="1" applyFont="1" applyFill="1" applyBorder="1" applyAlignment="1">
      <alignment horizontal="right" vertical="center"/>
    </xf>
    <xf numFmtId="2" fontId="31" fillId="16" borderId="54" xfId="1" applyNumberFormat="1" applyFont="1" applyFill="1" applyBorder="1" applyAlignment="1">
      <alignment horizontal="right" vertical="center"/>
    </xf>
    <xf numFmtId="1" fontId="31" fillId="0" borderId="187" xfId="1" applyNumberFormat="1" applyFont="1" applyBorder="1" applyAlignment="1">
      <alignment horizontal="right" vertical="center"/>
    </xf>
    <xf numFmtId="1" fontId="31" fillId="0" borderId="188" xfId="1" applyNumberFormat="1" applyFont="1" applyBorder="1" applyAlignment="1">
      <alignment horizontal="right" vertical="center"/>
    </xf>
    <xf numFmtId="49" fontId="24" fillId="0" borderId="71" xfId="1" applyNumberFormat="1" applyFont="1" applyBorder="1" applyAlignment="1">
      <alignment horizontal="center" vertical="center"/>
    </xf>
    <xf numFmtId="2" fontId="31" fillId="16" borderId="87" xfId="1" applyNumberFormat="1" applyFont="1" applyFill="1" applyBorder="1" applyAlignment="1">
      <alignment horizontal="right" vertical="center"/>
    </xf>
    <xf numFmtId="2" fontId="38" fillId="16" borderId="71" xfId="1" applyNumberFormat="1" applyFont="1" applyFill="1" applyBorder="1" applyAlignment="1">
      <alignment horizontal="center" vertical="center"/>
    </xf>
    <xf numFmtId="2" fontId="56" fillId="0" borderId="0" xfId="0" applyNumberFormat="1" applyFont="1"/>
    <xf numFmtId="2" fontId="31" fillId="15" borderId="54" xfId="1" applyNumberFormat="1" applyFont="1" applyFill="1" applyBorder="1" applyAlignment="1">
      <alignment horizontal="right" vertical="center"/>
    </xf>
    <xf numFmtId="1" fontId="31" fillId="16" borderId="187" xfId="1" applyNumberFormat="1" applyFont="1" applyFill="1" applyBorder="1" applyAlignment="1">
      <alignment horizontal="right" vertical="center"/>
    </xf>
    <xf numFmtId="1" fontId="31" fillId="16" borderId="188" xfId="1" applyNumberFormat="1" applyFont="1" applyFill="1" applyBorder="1" applyAlignment="1">
      <alignment horizontal="right" vertical="center"/>
    </xf>
    <xf numFmtId="2" fontId="59" fillId="16" borderId="71" xfId="1" applyNumberFormat="1" applyFont="1" applyFill="1" applyBorder="1" applyAlignment="1">
      <alignment horizontal="center" vertical="center"/>
    </xf>
    <xf numFmtId="2" fontId="31" fillId="17" borderId="87" xfId="1" applyNumberFormat="1" applyFont="1" applyFill="1" applyBorder="1" applyAlignment="1">
      <alignment horizontal="right" vertical="center"/>
    </xf>
    <xf numFmtId="2" fontId="38" fillId="17" borderId="71" xfId="1" applyNumberFormat="1" applyFont="1" applyFill="1" applyBorder="1" applyAlignment="1">
      <alignment horizontal="center" vertical="center"/>
    </xf>
    <xf numFmtId="2" fontId="31" fillId="0" borderId="54" xfId="1" applyNumberFormat="1" applyFont="1" applyBorder="1" applyAlignment="1">
      <alignment horizontal="right" vertical="center"/>
    </xf>
    <xf numFmtId="2" fontId="31" fillId="0" borderId="87" xfId="1" applyNumberFormat="1" applyFont="1" applyBorder="1" applyAlignment="1">
      <alignment horizontal="right" vertical="center"/>
    </xf>
    <xf numFmtId="49" fontId="31" fillId="0" borderId="71" xfId="1" applyNumberFormat="1" applyFont="1" applyBorder="1" applyAlignment="1">
      <alignment horizontal="center" vertical="center"/>
    </xf>
    <xf numFmtId="2" fontId="31" fillId="17" borderId="54" xfId="1" applyNumberFormat="1" applyFont="1" applyFill="1" applyBorder="1" applyAlignment="1">
      <alignment horizontal="right" vertical="center"/>
    </xf>
    <xf numFmtId="2" fontId="31" fillId="0" borderId="189" xfId="1" applyNumberFormat="1" applyFont="1" applyBorder="1" applyAlignment="1">
      <alignment horizontal="right" vertical="center"/>
    </xf>
    <xf numFmtId="1" fontId="31" fillId="0" borderId="181" xfId="1" applyNumberFormat="1" applyFont="1" applyBorder="1" applyAlignment="1">
      <alignment horizontal="right" vertical="center"/>
    </xf>
    <xf numFmtId="1" fontId="31" fillId="0" borderId="182" xfId="1" applyNumberFormat="1" applyFont="1" applyBorder="1" applyAlignment="1">
      <alignment horizontal="right" vertical="center"/>
    </xf>
    <xf numFmtId="49" fontId="24" fillId="0" borderId="190" xfId="1" applyNumberFormat="1" applyFont="1" applyBorder="1" applyAlignment="1">
      <alignment horizontal="center" vertical="center"/>
    </xf>
    <xf numFmtId="2" fontId="31" fillId="0" borderId="146" xfId="1" applyNumberFormat="1" applyFont="1" applyBorder="1" applyAlignment="1">
      <alignment horizontal="right" vertical="center"/>
    </xf>
    <xf numFmtId="49" fontId="31" fillId="0" borderId="190" xfId="1" applyNumberFormat="1" applyFont="1" applyBorder="1" applyAlignment="1">
      <alignment horizontal="center" vertical="center"/>
    </xf>
    <xf numFmtId="0" fontId="61" fillId="0" borderId="194" xfId="4" applyBorder="1" applyAlignment="1">
      <alignment horizontal="center" vertical="center"/>
    </xf>
    <xf numFmtId="0" fontId="61" fillId="19" borderId="70" xfId="4" applyFill="1" applyBorder="1" applyAlignment="1">
      <alignment horizontal="center" vertical="center" wrapText="1" shrinkToFit="1"/>
    </xf>
    <xf numFmtId="0" fontId="61" fillId="0" borderId="134" xfId="4" applyBorder="1" applyAlignment="1">
      <alignment horizontal="center" vertical="center"/>
    </xf>
    <xf numFmtId="2" fontId="51" fillId="0" borderId="195" xfId="3" applyNumberFormat="1" applyFont="1" applyBorder="1" applyAlignment="1">
      <alignment horizontal="left" vertical="center"/>
    </xf>
    <xf numFmtId="2" fontId="61" fillId="0" borderId="70" xfId="4" applyNumberFormat="1" applyBorder="1" applyAlignment="1">
      <alignment horizontal="center" vertical="center"/>
    </xf>
    <xf numFmtId="0" fontId="61" fillId="19" borderId="70" xfId="4" applyFill="1" applyBorder="1" applyAlignment="1">
      <alignment horizontal="center" vertical="center"/>
    </xf>
    <xf numFmtId="2" fontId="39" fillId="0" borderId="134" xfId="4" applyNumberFormat="1" applyFont="1" applyBorder="1" applyAlignment="1">
      <alignment vertical="center"/>
    </xf>
    <xf numFmtId="2" fontId="24" fillId="0" borderId="133" xfId="1" applyNumberFormat="1" applyFont="1" applyBorder="1" applyAlignment="1">
      <alignment horizontal="left" vertical="center"/>
    </xf>
    <xf numFmtId="2" fontId="51" fillId="0" borderId="133" xfId="3" applyNumberFormat="1" applyFont="1" applyBorder="1" applyAlignment="1">
      <alignment horizontal="left" vertical="center"/>
    </xf>
    <xf numFmtId="2" fontId="24" fillId="0" borderId="133" xfId="3" applyNumberFormat="1" applyFont="1" applyBorder="1" applyAlignment="1">
      <alignment horizontal="left" vertical="center"/>
    </xf>
    <xf numFmtId="2" fontId="51" fillId="0" borderId="129" xfId="3" applyNumberFormat="1" applyFont="1" applyBorder="1" applyAlignment="1">
      <alignment horizontal="left" vertical="center"/>
    </xf>
    <xf numFmtId="2" fontId="61" fillId="0" borderId="124" xfId="4" applyNumberFormat="1" applyBorder="1" applyAlignment="1">
      <alignment horizontal="center" vertical="center"/>
    </xf>
    <xf numFmtId="0" fontId="61" fillId="0" borderId="124" xfId="4" applyBorder="1" applyAlignment="1">
      <alignment horizontal="center" vertical="center"/>
    </xf>
    <xf numFmtId="0" fontId="61" fillId="19" borderId="124" xfId="4" applyFill="1" applyBorder="1" applyAlignment="1">
      <alignment horizontal="center" vertical="center"/>
    </xf>
    <xf numFmtId="2" fontId="39" fillId="0" borderId="130" xfId="4" applyNumberFormat="1" applyFont="1" applyBorder="1" applyAlignment="1">
      <alignment vertical="center"/>
    </xf>
    <xf numFmtId="0" fontId="60" fillId="0" borderId="0" xfId="4" applyFont="1" applyAlignment="1">
      <alignment vertical="center"/>
    </xf>
    <xf numFmtId="1" fontId="31" fillId="0" borderId="176" xfId="1" applyNumberFormat="1" applyFont="1" applyBorder="1" applyAlignment="1">
      <alignment horizontal="right" vertical="center"/>
    </xf>
    <xf numFmtId="0" fontId="0" fillId="0" borderId="70" xfId="4" applyFont="1" applyBorder="1" applyAlignment="1">
      <alignment horizontal="center" vertical="center"/>
    </xf>
    <xf numFmtId="0" fontId="0" fillId="0" borderId="70" xfId="4" applyFont="1" applyBorder="1" applyAlignment="1">
      <alignment horizontal="center" vertical="center" wrapText="1"/>
    </xf>
    <xf numFmtId="1" fontId="24" fillId="0" borderId="201" xfId="1" applyNumberFormat="1" applyFont="1" applyBorder="1" applyAlignment="1">
      <alignment horizontal="center" vertical="center"/>
    </xf>
    <xf numFmtId="1" fontId="24" fillId="0" borderId="202" xfId="1" applyNumberFormat="1" applyFont="1" applyBorder="1" applyAlignment="1">
      <alignment horizontal="center" vertical="center"/>
    </xf>
    <xf numFmtId="1" fontId="51" fillId="0" borderId="201" xfId="1" applyNumberFormat="1" applyFont="1" applyBorder="1" applyAlignment="1">
      <alignment horizontal="center" vertical="center"/>
    </xf>
    <xf numFmtId="1" fontId="51" fillId="0" borderId="202" xfId="1" applyNumberFormat="1" applyFont="1" applyBorder="1" applyAlignment="1">
      <alignment horizontal="center" vertical="center"/>
    </xf>
    <xf numFmtId="1" fontId="31" fillId="0" borderId="205" xfId="1" applyNumberFormat="1" applyFont="1" applyBorder="1" applyAlignment="1">
      <alignment horizontal="right" vertical="center"/>
    </xf>
    <xf numFmtId="1" fontId="31" fillId="0" borderId="206" xfId="1" applyNumberFormat="1" applyFont="1" applyBorder="1" applyAlignment="1">
      <alignment horizontal="right" vertical="center"/>
    </xf>
    <xf numFmtId="0" fontId="66" fillId="0" borderId="70" xfId="1" applyFont="1" applyBorder="1" applyAlignment="1">
      <alignment horizontal="left"/>
    </xf>
    <xf numFmtId="0" fontId="4" fillId="0" borderId="70" xfId="3" applyBorder="1"/>
    <xf numFmtId="0" fontId="66" fillId="0" borderId="70" xfId="0" applyFont="1" applyBorder="1"/>
    <xf numFmtId="2" fontId="68" fillId="0" borderId="70" xfId="3" applyNumberFormat="1" applyFont="1" applyBorder="1" applyAlignment="1">
      <alignment horizontal="left" vertical="center"/>
    </xf>
    <xf numFmtId="49" fontId="68" fillId="0" borderId="134" xfId="1" applyNumberFormat="1" applyFont="1" applyBorder="1" applyAlignment="1">
      <alignment horizontal="center" vertical="center"/>
    </xf>
    <xf numFmtId="0" fontId="66" fillId="0" borderId="70" xfId="0" applyFont="1" applyBorder="1" applyAlignment="1">
      <alignment horizontal="left"/>
    </xf>
    <xf numFmtId="1" fontId="51" fillId="0" borderId="199" xfId="1" applyNumberFormat="1" applyFont="1" applyBorder="1" applyAlignment="1">
      <alignment horizontal="center" vertical="center"/>
    </xf>
    <xf numFmtId="1" fontId="51" fillId="0" borderId="200" xfId="1" applyNumberFormat="1" applyFont="1" applyBorder="1" applyAlignment="1">
      <alignment horizontal="center" vertical="center"/>
    </xf>
    <xf numFmtId="1" fontId="24" fillId="0" borderId="87" xfId="1" applyNumberFormat="1" applyFont="1" applyBorder="1" applyAlignment="1">
      <alignment horizontal="right" vertical="center"/>
    </xf>
    <xf numFmtId="1" fontId="24" fillId="0" borderId="146" xfId="1" applyNumberFormat="1" applyFont="1" applyBorder="1" applyAlignment="1">
      <alignment horizontal="right" vertical="center"/>
    </xf>
    <xf numFmtId="0" fontId="71" fillId="0" borderId="0" xfId="5"/>
    <xf numFmtId="0" fontId="64" fillId="0" borderId="208" xfId="5" applyFont="1" applyBorder="1"/>
    <xf numFmtId="49" fontId="40" fillId="0" borderId="208" xfId="5" applyNumberFormat="1" applyFont="1" applyBorder="1"/>
    <xf numFmtId="49" fontId="64" fillId="0" borderId="208" xfId="5" applyNumberFormat="1" applyFont="1" applyBorder="1"/>
    <xf numFmtId="0" fontId="72" fillId="0" borderId="0" xfId="5" applyFont="1"/>
    <xf numFmtId="0" fontId="7" fillId="2" borderId="49" xfId="1" applyFont="1" applyFill="1" applyBorder="1" applyAlignment="1">
      <alignment horizontal="center"/>
    </xf>
    <xf numFmtId="0" fontId="8" fillId="0" borderId="72" xfId="1" applyFont="1" applyBorder="1" applyAlignment="1">
      <alignment horizontal="left"/>
    </xf>
    <xf numFmtId="0" fontId="8" fillId="0" borderId="209" xfId="1" applyFont="1" applyBorder="1" applyAlignment="1">
      <alignment horizontal="left"/>
    </xf>
    <xf numFmtId="0" fontId="7" fillId="2" borderId="173" xfId="1" applyFont="1" applyFill="1" applyBorder="1" applyAlignment="1">
      <alignment horizontal="center"/>
    </xf>
    <xf numFmtId="0" fontId="57" fillId="0" borderId="216" xfId="1" applyFont="1" applyBorder="1" applyAlignment="1">
      <alignment horizontal="center" vertical="center"/>
    </xf>
    <xf numFmtId="49" fontId="68" fillId="0" borderId="226" xfId="1" applyNumberFormat="1" applyFont="1" applyBorder="1" applyAlignment="1">
      <alignment horizontal="center" vertical="center"/>
    </xf>
    <xf numFmtId="2" fontId="24" fillId="0" borderId="230" xfId="1" applyNumberFormat="1" applyFont="1" applyBorder="1" applyAlignment="1">
      <alignment horizontal="right" vertical="center"/>
    </xf>
    <xf numFmtId="1" fontId="24" fillId="0" borderId="231" xfId="1" applyNumberFormat="1" applyFont="1" applyBorder="1" applyAlignment="1">
      <alignment horizontal="right" vertical="center"/>
    </xf>
    <xf numFmtId="1" fontId="24" fillId="0" borderId="232" xfId="1" applyNumberFormat="1" applyFont="1" applyBorder="1" applyAlignment="1">
      <alignment horizontal="right" vertical="center"/>
    </xf>
    <xf numFmtId="1" fontId="24" fillId="18" borderId="232" xfId="1" applyNumberFormat="1" applyFont="1" applyFill="1" applyBorder="1" applyAlignment="1">
      <alignment horizontal="right" vertical="center"/>
    </xf>
    <xf numFmtId="49" fontId="31" fillId="0" borderId="236" xfId="1" applyNumberFormat="1" applyFont="1" applyBorder="1" applyAlignment="1">
      <alignment horizontal="center" vertical="center"/>
    </xf>
    <xf numFmtId="49" fontId="24" fillId="0" borderId="236" xfId="1" applyNumberFormat="1" applyFont="1" applyBorder="1" applyAlignment="1">
      <alignment horizontal="center" vertical="center"/>
    </xf>
    <xf numFmtId="1" fontId="51" fillId="0" borderId="203" xfId="1" applyNumberFormat="1" applyFont="1" applyBorder="1" applyAlignment="1">
      <alignment horizontal="center" vertical="center"/>
    </xf>
    <xf numFmtId="1" fontId="51" fillId="0" borderId="204" xfId="1" applyNumberFormat="1" applyFont="1" applyBorder="1" applyAlignment="1">
      <alignment horizontal="center" vertical="center"/>
    </xf>
    <xf numFmtId="49" fontId="31" fillId="0" borderId="238" xfId="1" applyNumberFormat="1" applyFont="1" applyBorder="1" applyAlignment="1">
      <alignment horizontal="center" vertical="center"/>
    </xf>
    <xf numFmtId="2" fontId="49" fillId="0" borderId="211" xfId="3" applyNumberFormat="1" applyFont="1" applyBorder="1" applyAlignment="1">
      <alignment vertical="center"/>
    </xf>
    <xf numFmtId="2" fontId="49" fillId="0" borderId="87" xfId="3" applyNumberFormat="1" applyFont="1" applyBorder="1" applyAlignment="1">
      <alignment vertical="center"/>
    </xf>
    <xf numFmtId="2" fontId="31" fillId="0" borderId="211" xfId="1" applyNumberFormat="1" applyFont="1" applyBorder="1" applyAlignment="1">
      <alignment vertical="center"/>
    </xf>
    <xf numFmtId="2" fontId="31" fillId="0" borderId="87" xfId="1" applyNumberFormat="1" applyFont="1" applyBorder="1" applyAlignment="1">
      <alignment vertical="center"/>
    </xf>
    <xf numFmtId="2" fontId="67" fillId="0" borderId="211" xfId="3" applyNumberFormat="1" applyFont="1" applyBorder="1" applyAlignment="1">
      <alignment vertical="center"/>
    </xf>
    <xf numFmtId="2" fontId="67" fillId="0" borderId="87" xfId="3" applyNumberFormat="1" applyFont="1" applyBorder="1" applyAlignment="1">
      <alignment vertical="center"/>
    </xf>
    <xf numFmtId="2" fontId="31" fillId="0" borderId="211" xfId="3" applyNumberFormat="1" applyFont="1" applyBorder="1" applyAlignment="1">
      <alignment vertical="center"/>
    </xf>
    <xf numFmtId="2" fontId="31" fillId="0" borderId="87" xfId="3" applyNumberFormat="1" applyFont="1" applyBorder="1" applyAlignment="1">
      <alignment vertical="center"/>
    </xf>
    <xf numFmtId="2" fontId="67" fillId="0" borderId="227" xfId="3" applyNumberFormat="1" applyFont="1" applyBorder="1" applyAlignment="1">
      <alignment vertical="center"/>
    </xf>
    <xf numFmtId="2" fontId="67" fillId="0" borderId="228" xfId="3" applyNumberFormat="1" applyFont="1" applyBorder="1" applyAlignment="1">
      <alignment vertical="center"/>
    </xf>
    <xf numFmtId="49" fontId="68" fillId="0" borderId="236" xfId="1" applyNumberFormat="1" applyFont="1" applyBorder="1" applyAlignment="1">
      <alignment horizontal="center" vertical="center"/>
    </xf>
    <xf numFmtId="49" fontId="51" fillId="0" borderId="130" xfId="1" applyNumberFormat="1" applyFont="1" applyBorder="1" applyAlignment="1">
      <alignment horizontal="center" vertical="center"/>
    </xf>
    <xf numFmtId="2" fontId="49" fillId="0" borderId="237" xfId="3" applyNumberFormat="1" applyFont="1" applyBorder="1" applyAlignment="1">
      <alignment vertical="center"/>
    </xf>
    <xf numFmtId="2" fontId="49" fillId="0" borderId="146" xfId="3" applyNumberFormat="1" applyFont="1" applyBorder="1" applyAlignment="1">
      <alignment vertical="center"/>
    </xf>
    <xf numFmtId="49" fontId="24" fillId="0" borderId="239" xfId="1" applyNumberFormat="1" applyFont="1" applyBorder="1" applyAlignment="1">
      <alignment horizontal="center" vertical="center"/>
    </xf>
    <xf numFmtId="0" fontId="57" fillId="0" borderId="164" xfId="1" applyFont="1" applyBorder="1" applyAlignment="1">
      <alignment horizontal="left" vertical="center"/>
    </xf>
    <xf numFmtId="0" fontId="64" fillId="0" borderId="196" xfId="1" applyFont="1" applyBorder="1" applyAlignment="1">
      <alignment horizontal="left" vertical="center"/>
    </xf>
    <xf numFmtId="0" fontId="64" fillId="0" borderId="197" xfId="1" applyFont="1" applyBorder="1" applyAlignment="1">
      <alignment horizontal="left" vertical="center"/>
    </xf>
    <xf numFmtId="0" fontId="39" fillId="0" borderId="198" xfId="1" applyFont="1" applyBorder="1" applyAlignment="1">
      <alignment horizontal="left" vertical="center"/>
    </xf>
    <xf numFmtId="0" fontId="0" fillId="0" borderId="131" xfId="1" applyFont="1" applyBorder="1" applyAlignment="1">
      <alignment horizontal="left" vertical="center"/>
    </xf>
    <xf numFmtId="0" fontId="0" fillId="0" borderId="66" xfId="1" applyFont="1" applyBorder="1" applyAlignment="1">
      <alignment horizontal="left" vertical="top" wrapText="1"/>
    </xf>
    <xf numFmtId="0" fontId="0" fillId="18" borderId="66" xfId="1" applyFont="1" applyFill="1" applyBorder="1" applyAlignment="1">
      <alignment horizontal="left" vertical="center"/>
    </xf>
    <xf numFmtId="0" fontId="39" fillId="0" borderId="107" xfId="1" applyFont="1" applyBorder="1" applyAlignment="1">
      <alignment horizontal="left" vertical="center"/>
    </xf>
    <xf numFmtId="0" fontId="39" fillId="0" borderId="181" xfId="1" applyFont="1" applyBorder="1" applyAlignment="1">
      <alignment horizontal="left" vertical="center"/>
    </xf>
    <xf numFmtId="0" fontId="39" fillId="0" borderId="182" xfId="1" applyFont="1" applyBorder="1" applyAlignment="1">
      <alignment horizontal="left" vertical="center"/>
    </xf>
    <xf numFmtId="0" fontId="57" fillId="0" borderId="183" xfId="1" applyFont="1" applyBorder="1" applyAlignment="1">
      <alignment horizontal="left"/>
    </xf>
    <xf numFmtId="0" fontId="39" fillId="0" borderId="85" xfId="1" applyFont="1" applyBorder="1" applyAlignment="1">
      <alignment horizontal="left"/>
    </xf>
    <xf numFmtId="0" fontId="57" fillId="0" borderId="226" xfId="1" applyFont="1" applyBorder="1" applyAlignment="1">
      <alignment horizontal="left"/>
    </xf>
    <xf numFmtId="0" fontId="56" fillId="0" borderId="0" xfId="0" applyFont="1" applyAlignment="1">
      <alignment horizontal="left"/>
    </xf>
    <xf numFmtId="1" fontId="31" fillId="20" borderId="205" xfId="1" applyNumberFormat="1" applyFont="1" applyFill="1" applyBorder="1" applyAlignment="1">
      <alignment horizontal="right" vertical="center"/>
    </xf>
    <xf numFmtId="1" fontId="31" fillId="21" borderId="229" xfId="1" applyNumberFormat="1" applyFont="1" applyFill="1" applyBorder="1" applyAlignment="1">
      <alignment horizontal="right" vertical="center"/>
    </xf>
    <xf numFmtId="1" fontId="31" fillId="17" borderId="205" xfId="1" applyNumberFormat="1" applyFont="1" applyFill="1" applyBorder="1" applyAlignment="1">
      <alignment horizontal="right" vertical="center"/>
    </xf>
    <xf numFmtId="2" fontId="31" fillId="20" borderId="233" xfId="1" applyNumberFormat="1" applyFont="1" applyFill="1" applyBorder="1" applyAlignment="1">
      <alignment horizontal="right" vertical="center"/>
    </xf>
    <xf numFmtId="2" fontId="31" fillId="21" borderId="54" xfId="1" applyNumberFormat="1" applyFont="1" applyFill="1" applyBorder="1" applyAlignment="1">
      <alignment horizontal="right" vertical="center"/>
    </xf>
    <xf numFmtId="1" fontId="31" fillId="20" borderId="177" xfId="1" applyNumberFormat="1" applyFont="1" applyFill="1" applyBorder="1" applyAlignment="1">
      <alignment horizontal="right" vertical="center"/>
    </xf>
    <xf numFmtId="2" fontId="31" fillId="20" borderId="231" xfId="1" applyNumberFormat="1" applyFont="1" applyFill="1" applyBorder="1" applyAlignment="1">
      <alignment horizontal="right" vertical="center"/>
    </xf>
    <xf numFmtId="49" fontId="31" fillId="20" borderId="235" xfId="1" applyNumberFormat="1" applyFont="1" applyFill="1" applyBorder="1" applyAlignment="1">
      <alignment horizontal="center" vertical="center"/>
    </xf>
    <xf numFmtId="2" fontId="31" fillId="21" borderId="87" xfId="1" applyNumberFormat="1" applyFont="1" applyFill="1" applyBorder="1" applyAlignment="1">
      <alignment horizontal="right" vertical="center"/>
    </xf>
    <xf numFmtId="49" fontId="31" fillId="21" borderId="236" xfId="1" applyNumberFormat="1" applyFont="1" applyFill="1" applyBorder="1" applyAlignment="1">
      <alignment horizontal="center" vertical="center"/>
    </xf>
    <xf numFmtId="2" fontId="31" fillId="17" borderId="236" xfId="1" applyNumberFormat="1" applyFont="1" applyFill="1" applyBorder="1" applyAlignment="1">
      <alignment horizontal="center" vertical="center"/>
    </xf>
    <xf numFmtId="0" fontId="40" fillId="0" borderId="208" xfId="5" applyFont="1" applyBorder="1"/>
    <xf numFmtId="49" fontId="31" fillId="20" borderId="234" xfId="1" applyNumberFormat="1" applyFont="1" applyFill="1" applyBorder="1" applyAlignment="1">
      <alignment horizontal="center" vertical="center"/>
    </xf>
    <xf numFmtId="0" fontId="60" fillId="0" borderId="191" xfId="4" applyFont="1" applyBorder="1" applyAlignment="1">
      <alignment horizontal="center" vertical="center"/>
    </xf>
    <xf numFmtId="0" fontId="60" fillId="0" borderId="192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49" fillId="0" borderId="115" xfId="0" applyFont="1" applyBorder="1" applyAlignment="1">
      <alignment horizontal="center" vertical="center"/>
    </xf>
    <xf numFmtId="0" fontId="50" fillId="0" borderId="114" xfId="0" applyFont="1" applyBorder="1" applyAlignment="1">
      <alignment horizontal="center" wrapText="1"/>
    </xf>
    <xf numFmtId="0" fontId="50" fillId="0" borderId="114" xfId="0" applyFont="1" applyBorder="1" applyAlignment="1">
      <alignment horizontal="center"/>
    </xf>
    <xf numFmtId="0" fontId="50" fillId="14" borderId="114" xfId="0" applyFont="1" applyFill="1" applyBorder="1" applyAlignment="1">
      <alignment horizontal="center"/>
    </xf>
    <xf numFmtId="0" fontId="69" fillId="0" borderId="70" xfId="4" applyFont="1" applyBorder="1" applyAlignment="1">
      <alignment horizontal="center" vertical="center"/>
    </xf>
    <xf numFmtId="0" fontId="48" fillId="0" borderId="70" xfId="4" applyFont="1" applyBorder="1" applyAlignment="1">
      <alignment horizontal="center" vertical="center"/>
    </xf>
    <xf numFmtId="0" fontId="7" fillId="2" borderId="153" xfId="1" applyFont="1" applyFill="1" applyBorder="1" applyAlignment="1">
      <alignment horizontal="left"/>
    </xf>
    <xf numFmtId="0" fontId="7" fillId="2" borderId="154" xfId="1" applyFont="1" applyFill="1" applyBorder="1" applyAlignment="1">
      <alignment horizontal="left"/>
    </xf>
    <xf numFmtId="0" fontId="65" fillId="2" borderId="215" xfId="1" applyFont="1" applyFill="1" applyBorder="1" applyAlignment="1">
      <alignment horizontal="center" vertical="center"/>
    </xf>
    <xf numFmtId="0" fontId="65" fillId="2" borderId="225" xfId="1" applyFont="1" applyFill="1" applyBorder="1" applyAlignment="1">
      <alignment horizontal="center" vertical="center"/>
    </xf>
    <xf numFmtId="0" fontId="63" fillId="0" borderId="217" xfId="1" applyFont="1" applyBorder="1" applyAlignment="1">
      <alignment horizontal="left" vertical="center"/>
    </xf>
    <xf numFmtId="0" fontId="58" fillId="0" borderId="218" xfId="1" applyFont="1" applyBorder="1" applyAlignment="1">
      <alignment horizontal="left" vertical="center"/>
    </xf>
    <xf numFmtId="0" fontId="58" fillId="0" borderId="220" xfId="1" applyFont="1" applyBorder="1" applyAlignment="1">
      <alignment horizontal="center" vertical="center"/>
    </xf>
    <xf numFmtId="0" fontId="58" fillId="0" borderId="221" xfId="1" applyFont="1" applyBorder="1" applyAlignment="1">
      <alignment horizontal="center" vertical="center"/>
    </xf>
    <xf numFmtId="0" fontId="58" fillId="0" borderId="222" xfId="1" applyFont="1" applyBorder="1" applyAlignment="1">
      <alignment horizontal="center" vertical="center"/>
    </xf>
    <xf numFmtId="0" fontId="39" fillId="0" borderId="223" xfId="1" applyFont="1" applyBorder="1" applyAlignment="1">
      <alignment horizontal="center"/>
    </xf>
    <xf numFmtId="0" fontId="39" fillId="0" borderId="224" xfId="1" applyFont="1" applyBorder="1" applyAlignment="1">
      <alignment horizontal="center"/>
    </xf>
    <xf numFmtId="0" fontId="58" fillId="0" borderId="217" xfId="1" applyFont="1" applyBorder="1" applyAlignment="1">
      <alignment horizontal="left" vertical="center"/>
    </xf>
    <xf numFmtId="0" fontId="58" fillId="0" borderId="219" xfId="1" applyFont="1" applyBorder="1" applyAlignment="1">
      <alignment horizontal="left" vertical="center"/>
    </xf>
    <xf numFmtId="0" fontId="5" fillId="0" borderId="149" xfId="1" applyFont="1" applyBorder="1" applyAlignment="1">
      <alignment horizontal="center"/>
    </xf>
    <xf numFmtId="0" fontId="44" fillId="2" borderId="151" xfId="1" applyFont="1" applyFill="1" applyBorder="1" applyAlignment="1">
      <alignment horizontal="left" vertical="center"/>
    </xf>
    <xf numFmtId="0" fontId="44" fillId="2" borderId="152" xfId="1" applyFont="1" applyFill="1" applyBorder="1" applyAlignment="1">
      <alignment horizontal="left" vertical="center"/>
    </xf>
    <xf numFmtId="0" fontId="44" fillId="2" borderId="170" xfId="1" applyFont="1" applyFill="1" applyBorder="1" applyAlignment="1">
      <alignment horizontal="left" vertical="center"/>
    </xf>
    <xf numFmtId="0" fontId="7" fillId="2" borderId="171" xfId="1" applyFont="1" applyFill="1" applyBorder="1" applyAlignment="1">
      <alignment horizontal="left"/>
    </xf>
    <xf numFmtId="165" fontId="6" fillId="2" borderId="153" xfId="1" applyNumberFormat="1" applyFont="1" applyFill="1" applyBorder="1" applyAlignment="1">
      <alignment horizontal="left"/>
    </xf>
    <xf numFmtId="165" fontId="6" fillId="2" borderId="154" xfId="1" applyNumberFormat="1" applyFont="1" applyFill="1" applyBorder="1" applyAlignment="1">
      <alignment horizontal="left"/>
    </xf>
    <xf numFmtId="165" fontId="6" fillId="2" borderId="171" xfId="1" applyNumberFormat="1" applyFont="1" applyFill="1" applyBorder="1" applyAlignment="1">
      <alignment horizontal="left"/>
    </xf>
    <xf numFmtId="0" fontId="6" fillId="0" borderId="156" xfId="1" applyFont="1" applyBorder="1" applyAlignment="1">
      <alignment horizontal="left" vertical="center"/>
    </xf>
    <xf numFmtId="0" fontId="6" fillId="0" borderId="56" xfId="1" applyFont="1" applyBorder="1" applyAlignment="1">
      <alignment horizontal="left" vertical="center"/>
    </xf>
    <xf numFmtId="0" fontId="6" fillId="0" borderId="47" xfId="1" applyFont="1" applyBorder="1" applyAlignment="1">
      <alignment horizontal="left"/>
    </xf>
    <xf numFmtId="0" fontId="6" fillId="0" borderId="209" xfId="1" applyFont="1" applyBorder="1" applyAlignment="1">
      <alignment horizontal="left"/>
    </xf>
    <xf numFmtId="0" fontId="49" fillId="2" borderId="191" xfId="1" applyFont="1" applyFill="1" applyBorder="1" applyAlignment="1">
      <alignment horizontal="left" vertical="center"/>
    </xf>
    <xf numFmtId="0" fontId="49" fillId="2" borderId="214" xfId="1" applyFont="1" applyFill="1" applyBorder="1" applyAlignment="1">
      <alignment horizontal="left" vertical="center"/>
    </xf>
    <xf numFmtId="0" fontId="49" fillId="2" borderId="207" xfId="1" applyFont="1" applyFill="1" applyBorder="1" applyAlignment="1">
      <alignment horizontal="left" vertical="center"/>
    </xf>
    <xf numFmtId="0" fontId="49" fillId="2" borderId="210" xfId="1" applyFont="1" applyFill="1" applyBorder="1" applyAlignment="1">
      <alignment horizontal="left" vertical="center"/>
    </xf>
    <xf numFmtId="0" fontId="7" fillId="2" borderId="212" xfId="1" applyFont="1" applyFill="1" applyBorder="1" applyAlignment="1">
      <alignment horizontal="left"/>
    </xf>
    <xf numFmtId="0" fontId="7" fillId="2" borderId="213" xfId="1" applyFont="1" applyFill="1" applyBorder="1" applyAlignment="1">
      <alignment horizontal="left"/>
    </xf>
    <xf numFmtId="0" fontId="7" fillId="2" borderId="155" xfId="1" applyFont="1" applyFill="1" applyBorder="1"/>
    <xf numFmtId="0" fontId="39" fillId="0" borderId="179" xfId="1" applyFont="1" applyBorder="1" applyAlignment="1">
      <alignment horizontal="center"/>
    </xf>
    <xf numFmtId="0" fontId="39" fillId="0" borderId="180" xfId="1" applyFont="1" applyBorder="1" applyAlignment="1">
      <alignment horizontal="center"/>
    </xf>
    <xf numFmtId="0" fontId="49" fillId="2" borderId="126" xfId="1" applyFont="1" applyFill="1" applyBorder="1" applyAlignment="1">
      <alignment horizontal="center" vertical="center"/>
    </xf>
    <xf numFmtId="0" fontId="49" fillId="2" borderId="162" xfId="1" applyFont="1" applyFill="1" applyBorder="1" applyAlignment="1">
      <alignment horizontal="center" vertical="center"/>
    </xf>
    <xf numFmtId="0" fontId="39" fillId="2" borderId="66" xfId="1" applyFont="1" applyFill="1" applyBorder="1" applyAlignment="1">
      <alignment horizontal="center" vertical="center"/>
    </xf>
    <xf numFmtId="0" fontId="39" fillId="2" borderId="163" xfId="1" applyFont="1" applyFill="1" applyBorder="1" applyAlignment="1">
      <alignment horizontal="center" vertical="center"/>
    </xf>
    <xf numFmtId="0" fontId="7" fillId="2" borderId="157" xfId="1" applyFont="1" applyFill="1" applyBorder="1" applyAlignment="1">
      <alignment horizontal="left"/>
    </xf>
    <xf numFmtId="0" fontId="7" fillId="2" borderId="158" xfId="1" applyFont="1" applyFill="1" applyBorder="1" applyAlignment="1">
      <alignment horizontal="left"/>
    </xf>
    <xf numFmtId="0" fontId="58" fillId="0" borderId="160" xfId="1" applyFont="1" applyBorder="1" applyAlignment="1">
      <alignment horizontal="center" vertical="center"/>
    </xf>
    <xf numFmtId="0" fontId="58" fillId="0" borderId="161" xfId="1" applyFont="1" applyBorder="1" applyAlignment="1">
      <alignment horizontal="center" vertical="center"/>
    </xf>
    <xf numFmtId="0" fontId="58" fillId="0" borderId="166" xfId="1" applyFont="1" applyBorder="1" applyAlignment="1">
      <alignment horizontal="center" vertical="center"/>
    </xf>
    <xf numFmtId="0" fontId="58" fillId="0" borderId="167" xfId="1" applyFont="1" applyBorder="1" applyAlignment="1">
      <alignment horizontal="center" vertical="center"/>
    </xf>
    <xf numFmtId="0" fontId="58" fillId="0" borderId="168" xfId="1" applyFont="1" applyBorder="1" applyAlignment="1">
      <alignment horizontal="center" vertical="center"/>
    </xf>
    <xf numFmtId="0" fontId="58" fillId="0" borderId="176" xfId="1" applyFont="1" applyBorder="1" applyAlignment="1">
      <alignment horizontal="center" vertical="center"/>
    </xf>
    <xf numFmtId="0" fontId="58" fillId="0" borderId="177" xfId="1" applyFont="1" applyBorder="1" applyAlignment="1">
      <alignment horizontal="center" vertical="center"/>
    </xf>
    <xf numFmtId="0" fontId="58" fillId="0" borderId="178" xfId="1" applyFont="1" applyBorder="1" applyAlignment="1">
      <alignment horizontal="center" vertical="center"/>
    </xf>
    <xf numFmtId="0" fontId="17" fillId="10" borderId="85" xfId="2" applyFont="1" applyFill="1" applyBorder="1" applyAlignment="1">
      <alignment horizontal="center" vertical="center" wrapText="1"/>
    </xf>
    <xf numFmtId="0" fontId="17" fillId="10" borderId="145" xfId="2" applyFont="1" applyFill="1" applyBorder="1" applyAlignment="1">
      <alignment horizontal="center" vertical="center" wrapText="1"/>
    </xf>
    <xf numFmtId="0" fontId="6" fillId="10" borderId="125" xfId="2" applyFont="1" applyFill="1" applyBorder="1" applyAlignment="1">
      <alignment horizontal="center" vertical="center" wrapText="1"/>
    </xf>
    <xf numFmtId="0" fontId="6" fillId="10" borderId="123" xfId="2" applyFont="1" applyFill="1" applyBorder="1" applyAlignment="1">
      <alignment horizontal="center" vertical="center" wrapText="1"/>
    </xf>
    <xf numFmtId="0" fontId="12" fillId="10" borderId="66" xfId="2" applyFont="1" applyFill="1" applyBorder="1" applyAlignment="1">
      <alignment horizontal="center" vertical="center" wrapText="1"/>
    </xf>
    <xf numFmtId="0" fontId="12" fillId="10" borderId="124" xfId="2" applyFont="1" applyFill="1" applyBorder="1" applyAlignment="1">
      <alignment horizontal="center" vertical="center" wrapText="1"/>
    </xf>
    <xf numFmtId="0" fontId="12" fillId="10" borderId="107" xfId="2" applyFont="1" applyFill="1" applyBorder="1" applyAlignment="1">
      <alignment horizontal="center" vertical="center" wrapText="1"/>
    </xf>
    <xf numFmtId="0" fontId="12" fillId="10" borderId="128" xfId="2" applyFont="1" applyFill="1" applyBorder="1" applyAlignment="1">
      <alignment horizontal="center" vertical="center" wrapText="1"/>
    </xf>
    <xf numFmtId="0" fontId="15" fillId="2" borderId="70" xfId="2" applyFont="1" applyFill="1" applyBorder="1" applyAlignment="1">
      <alignment horizontal="center" vertical="center" wrapText="1"/>
    </xf>
    <xf numFmtId="0" fontId="15" fillId="2" borderId="142" xfId="2" applyFont="1" applyFill="1" applyBorder="1" applyAlignment="1">
      <alignment horizontal="center" vertical="center" wrapText="1"/>
    </xf>
    <xf numFmtId="0" fontId="15" fillId="2" borderId="124" xfId="2" applyFont="1" applyFill="1" applyBorder="1" applyAlignment="1">
      <alignment horizontal="center" vertical="center" wrapText="1"/>
    </xf>
    <xf numFmtId="0" fontId="15" fillId="2" borderId="143" xfId="2" applyFont="1" applyFill="1" applyBorder="1" applyAlignment="1">
      <alignment horizontal="center" vertical="center" wrapText="1"/>
    </xf>
    <xf numFmtId="0" fontId="7" fillId="2" borderId="70" xfId="2" applyFont="1" applyFill="1" applyBorder="1" applyAlignment="1">
      <alignment horizontal="left"/>
    </xf>
    <xf numFmtId="0" fontId="7" fillId="2" borderId="124" xfId="2" applyFont="1" applyFill="1" applyBorder="1" applyAlignment="1">
      <alignment horizontal="left"/>
    </xf>
    <xf numFmtId="0" fontId="17" fillId="10" borderId="126" xfId="2" applyFont="1" applyFill="1" applyBorder="1" applyAlignment="1">
      <alignment horizontal="center" vertical="center" wrapText="1"/>
    </xf>
    <xf numFmtId="0" fontId="17" fillId="10" borderId="127" xfId="2" applyFont="1" applyFill="1" applyBorder="1" applyAlignment="1">
      <alignment horizontal="center" vertical="center" wrapText="1"/>
    </xf>
    <xf numFmtId="0" fontId="18" fillId="10" borderId="126" xfId="2" applyFont="1" applyFill="1" applyBorder="1" applyAlignment="1">
      <alignment horizontal="center" vertical="center" wrapText="1"/>
    </xf>
    <xf numFmtId="0" fontId="18" fillId="10" borderId="144" xfId="2" applyFont="1" applyFill="1" applyBorder="1" applyAlignment="1">
      <alignment horizontal="center" vertical="center" wrapText="1"/>
    </xf>
    <xf numFmtId="0" fontId="18" fillId="10" borderId="127" xfId="2" applyFont="1" applyFill="1" applyBorder="1" applyAlignment="1">
      <alignment horizontal="center" vertical="center" wrapText="1"/>
    </xf>
    <xf numFmtId="0" fontId="30" fillId="0" borderId="118" xfId="2" applyFont="1" applyBorder="1" applyAlignment="1">
      <alignment horizontal="center" vertical="center"/>
    </xf>
    <xf numFmtId="0" fontId="30" fillId="0" borderId="119" xfId="2" applyFont="1" applyBorder="1" applyAlignment="1">
      <alignment horizontal="center" vertical="center"/>
    </xf>
    <xf numFmtId="0" fontId="30" fillId="0" borderId="140" xfId="2" applyFont="1" applyBorder="1" applyAlignment="1">
      <alignment horizontal="center" vertical="center"/>
    </xf>
    <xf numFmtId="0" fontId="44" fillId="2" borderId="121" xfId="2" applyFont="1" applyFill="1" applyBorder="1" applyAlignment="1">
      <alignment horizontal="left" vertical="center"/>
    </xf>
    <xf numFmtId="0" fontId="7" fillId="2" borderId="70" xfId="2" applyFont="1" applyFill="1" applyBorder="1" applyAlignment="1">
      <alignment horizontal="left" vertical="top"/>
    </xf>
    <xf numFmtId="164" fontId="7" fillId="2" borderId="70" xfId="2" applyNumberFormat="1" applyFont="1" applyFill="1" applyBorder="1" applyAlignment="1">
      <alignment horizontal="left" vertical="top"/>
    </xf>
    <xf numFmtId="0" fontId="50" fillId="0" borderId="115" xfId="0" applyFont="1" applyBorder="1" applyAlignment="1">
      <alignment horizontal="center" vertical="center"/>
    </xf>
    <xf numFmtId="0" fontId="0" fillId="14" borderId="114" xfId="0" applyFill="1" applyBorder="1" applyAlignment="1">
      <alignment horizontal="center"/>
    </xf>
    <xf numFmtId="0" fontId="39" fillId="0" borderId="114" xfId="0" applyFont="1" applyBorder="1" applyAlignment="1">
      <alignment horizontal="center" vertical="center" wrapText="1"/>
    </xf>
    <xf numFmtId="0" fontId="17" fillId="0" borderId="91" xfId="2" applyFont="1" applyBorder="1" applyAlignment="1">
      <alignment horizontal="center" vertical="center" wrapText="1"/>
    </xf>
    <xf numFmtId="0" fontId="6" fillId="2" borderId="58" xfId="2" applyFont="1" applyFill="1" applyBorder="1" applyAlignment="1">
      <alignment horizontal="center" vertical="center" wrapText="1"/>
    </xf>
    <xf numFmtId="0" fontId="12" fillId="2" borderId="59" xfId="2" applyFont="1" applyFill="1" applyBorder="1" applyAlignment="1">
      <alignment horizontal="center" vertical="center" wrapText="1"/>
    </xf>
    <xf numFmtId="0" fontId="12" fillId="0" borderId="60" xfId="2" applyFont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7" fillId="2" borderId="54" xfId="2" applyFont="1" applyFill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11" fillId="2" borderId="110" xfId="2" applyFont="1" applyFill="1" applyBorder="1" applyAlignment="1">
      <alignment horizontal="left"/>
    </xf>
    <xf numFmtId="0" fontId="17" fillId="0" borderId="101" xfId="2" applyFont="1" applyBorder="1" applyAlignment="1">
      <alignment horizontal="center" vertical="center" wrapText="1"/>
    </xf>
    <xf numFmtId="0" fontId="17" fillId="0" borderId="103" xfId="2" applyFont="1" applyBorder="1" applyAlignment="1">
      <alignment horizontal="center" vertical="center" wrapText="1"/>
    </xf>
    <xf numFmtId="0" fontId="17" fillId="0" borderId="52" xfId="2" applyFont="1" applyBorder="1" applyAlignment="1">
      <alignment horizontal="center" vertical="center" wrapText="1"/>
    </xf>
    <xf numFmtId="0" fontId="18" fillId="0" borderId="104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/>
    </xf>
    <xf numFmtId="0" fontId="7" fillId="2" borderId="52" xfId="2" applyFont="1" applyFill="1" applyBorder="1" applyAlignment="1">
      <alignment horizontal="left"/>
    </xf>
    <xf numFmtId="164" fontId="7" fillId="2" borderId="54" xfId="2" applyNumberFormat="1" applyFont="1" applyFill="1" applyBorder="1" applyAlignment="1">
      <alignment horizontal="left"/>
    </xf>
    <xf numFmtId="0" fontId="49" fillId="0" borderId="23" xfId="0" applyFont="1" applyBorder="1" applyAlignment="1">
      <alignment horizontal="center"/>
    </xf>
    <xf numFmtId="0" fontId="50" fillId="0" borderId="23" xfId="0" applyFont="1" applyBorder="1" applyAlignment="1">
      <alignment horizontal="center" wrapText="1"/>
    </xf>
    <xf numFmtId="0" fontId="50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9" fillId="0" borderId="23" xfId="0" applyFont="1" applyBorder="1" applyAlignment="1">
      <alignment horizontal="center" vertical="center" wrapText="1"/>
    </xf>
    <xf numFmtId="0" fontId="17" fillId="10" borderId="70" xfId="2" applyFont="1" applyFill="1" applyBorder="1" applyAlignment="1">
      <alignment horizontal="center" vertical="center" wrapText="1"/>
    </xf>
    <xf numFmtId="0" fontId="6" fillId="10" borderId="70" xfId="2" applyFont="1" applyFill="1" applyBorder="1" applyAlignment="1">
      <alignment horizontal="center" vertical="center" wrapText="1"/>
    </xf>
    <xf numFmtId="0" fontId="12" fillId="10" borderId="70" xfId="2" applyFont="1" applyFill="1" applyBorder="1" applyAlignment="1">
      <alignment horizontal="center" vertical="center" wrapText="1"/>
    </xf>
    <xf numFmtId="0" fontId="9" fillId="0" borderId="70" xfId="0" applyFont="1" applyBorder="1" applyAlignment="1">
      <alignment horizontal="left"/>
    </xf>
    <xf numFmtId="0" fontId="18" fillId="10" borderId="70" xfId="2" applyFont="1" applyFill="1" applyBorder="1" applyAlignment="1">
      <alignment horizontal="center" vertical="center" wrapText="1"/>
    </xf>
    <xf numFmtId="0" fontId="30" fillId="0" borderId="23" xfId="2" applyFont="1" applyBorder="1" applyAlignment="1">
      <alignment horizontal="center" vertical="top"/>
    </xf>
    <xf numFmtId="0" fontId="44" fillId="2" borderId="70" xfId="2" applyFont="1" applyFill="1" applyBorder="1" applyAlignment="1">
      <alignment horizontal="left" vertical="center"/>
    </xf>
    <xf numFmtId="0" fontId="7" fillId="2" borderId="110" xfId="2" applyFont="1" applyFill="1" applyBorder="1" applyAlignment="1">
      <alignment horizontal="left"/>
    </xf>
    <xf numFmtId="0" fontId="7" fillId="2" borderId="56" xfId="2" applyFont="1" applyFill="1" applyBorder="1" applyAlignment="1">
      <alignment horizontal="left"/>
    </xf>
    <xf numFmtId="0" fontId="11" fillId="2" borderId="57" xfId="2" applyFont="1" applyFill="1" applyBorder="1" applyAlignment="1">
      <alignment horizontal="left"/>
    </xf>
    <xf numFmtId="0" fontId="17" fillId="0" borderId="61" xfId="2" applyFont="1" applyBorder="1" applyAlignment="1">
      <alignment horizontal="center" vertical="center" wrapText="1"/>
    </xf>
    <xf numFmtId="0" fontId="18" fillId="0" borderId="91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7" fillId="0" borderId="90" xfId="2" applyFont="1" applyBorder="1" applyAlignment="1">
      <alignment horizontal="center" vertical="center" wrapText="1"/>
    </xf>
    <xf numFmtId="0" fontId="15" fillId="2" borderId="81" xfId="2" applyFont="1" applyFill="1" applyBorder="1" applyAlignment="1">
      <alignment horizontal="center" vertical="center" wrapText="1"/>
    </xf>
    <xf numFmtId="0" fontId="7" fillId="2" borderId="82" xfId="2" applyFont="1" applyFill="1" applyBorder="1" applyAlignment="1">
      <alignment horizontal="center"/>
    </xf>
    <xf numFmtId="0" fontId="13" fillId="0" borderId="61" xfId="2" applyFont="1" applyBorder="1" applyAlignment="1">
      <alignment horizontal="center" vertical="center" wrapText="1"/>
    </xf>
    <xf numFmtId="0" fontId="18" fillId="0" borderId="83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0" fontId="6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70" fillId="0" borderId="85" xfId="1" applyFont="1" applyBorder="1" applyAlignment="1">
      <alignment horizontal="left" vertical="center"/>
    </xf>
  </cellXfs>
  <cellStyles count="6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 3" xfId="5" xr:uid="{773E79FD-6D29-44B9-9FAA-BC5C1DCC7DE1}"/>
    <cellStyle name="normální_List1" xfId="1" xr:uid="{00000000-0005-0000-0000-000015000000}"/>
    <cellStyle name="normální_pracovní tabulky bojovka" xfId="4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B2B2"/>
      <rgbColor rgb="00993366"/>
      <rgbColor rgb="00FFFFCC"/>
      <rgbColor rgb="00DDDDDD"/>
      <rgbColor rgb="00660066"/>
      <rgbColor rgb="00F5822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00"/>
      <color rgb="FFC0C0C0"/>
      <color rgb="FF808080"/>
      <color rgb="FFB2B2B2"/>
      <color rgb="FF0000FF"/>
      <color rgb="FFCCFFCC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302895</xdr:colOff>
      <xdr:row>3</xdr:row>
      <xdr:rowOff>41275</xdr:rowOff>
    </xdr:from>
    <xdr:to>
      <xdr:col>33</xdr:col>
      <xdr:colOff>398780</xdr:colOff>
      <xdr:row>10</xdr:row>
      <xdr:rowOff>157480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85AB8987-B8EA-44A6-8F79-014091AFE9B1}"/>
            </a:ext>
          </a:extLst>
        </xdr:cNvPr>
        <xdr:cNvSpPr/>
      </xdr:nvSpPr>
      <xdr:spPr>
        <a:xfrm>
          <a:off x="8964295" y="955675"/>
          <a:ext cx="2019935" cy="9036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302895</xdr:colOff>
      <xdr:row>3</xdr:row>
      <xdr:rowOff>41275</xdr:rowOff>
    </xdr:from>
    <xdr:to>
      <xdr:col>27</xdr:col>
      <xdr:colOff>398780</xdr:colOff>
      <xdr:row>10</xdr:row>
      <xdr:rowOff>157480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69325" y="963295"/>
          <a:ext cx="1924685" cy="916305"/>
        </a:xfrm>
        <a:prstGeom prst="wedgeRoundRectCallout">
          <a:avLst>
            <a:gd name="adj1" fmla="val -152083"/>
            <a:gd name="adj2" fmla="val -1431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xdr:spPr>
      <xdr:txBody>
        <a:bodyPr anchor="ctr" anchorCtr="0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altLang="en-US" sz="1400"/>
            <a:t>PO ROZKLIKNUTÍ “+” NA LIŠTĚ SE ROZEVŘE ROZPAD DISCIPLÍNY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56"/>
  <sheetViews>
    <sheetView view="pageBreakPreview" zoomScale="90" zoomScaleNormal="130" zoomScaleSheetLayoutView="90" workbookViewId="0">
      <selection activeCell="N11" sqref="N11"/>
    </sheetView>
  </sheetViews>
  <sheetFormatPr defaultColWidth="9.1796875" defaultRowHeight="14.5" x14ac:dyDescent="0.35"/>
  <cols>
    <col min="1" max="1" width="22.7265625" style="491" customWidth="1"/>
    <col min="2" max="2" width="8.36328125" style="491" customWidth="1"/>
    <col min="3" max="3" width="7.81640625" style="491"/>
    <col min="4" max="8" width="6.6328125" style="491" customWidth="1"/>
    <col min="9" max="9" width="9.1796875" style="491" customWidth="1"/>
    <col min="10" max="10" width="5.36328125" style="491" customWidth="1"/>
    <col min="11" max="11" width="9.54296875" style="492"/>
    <col min="12" max="12" width="3.36328125" style="492" customWidth="1"/>
    <col min="13" max="246" width="9.1796875" style="492"/>
    <col min="247" max="16384" width="9.1796875" style="572"/>
  </cols>
  <sheetData>
    <row r="1" spans="1:12" ht="25" customHeight="1" x14ac:dyDescent="0.35">
      <c r="A1" s="764" t="s">
        <v>0</v>
      </c>
      <c r="B1" s="765"/>
      <c r="C1" s="765"/>
      <c r="D1" s="765"/>
      <c r="E1" s="765"/>
      <c r="F1" s="765"/>
      <c r="G1" s="765"/>
      <c r="H1" s="765"/>
      <c r="I1" s="765"/>
      <c r="J1" s="765"/>
      <c r="K1" s="766"/>
      <c r="L1" s="682"/>
    </row>
    <row r="2" spans="1:12" ht="26.25" customHeight="1" x14ac:dyDescent="0.35">
      <c r="A2" s="667" t="s">
        <v>1</v>
      </c>
      <c r="B2" s="493" t="s">
        <v>2</v>
      </c>
      <c r="C2" s="494" t="s">
        <v>3</v>
      </c>
      <c r="D2" s="493" t="s">
        <v>4</v>
      </c>
      <c r="E2" s="493" t="s">
        <v>5</v>
      </c>
      <c r="F2" s="493" t="s">
        <v>6</v>
      </c>
      <c r="G2" s="493" t="s">
        <v>7</v>
      </c>
      <c r="H2" s="493" t="s">
        <v>8</v>
      </c>
      <c r="I2" s="493" t="s">
        <v>9</v>
      </c>
      <c r="J2" s="668" t="s">
        <v>10</v>
      </c>
      <c r="K2" s="669" t="s">
        <v>11</v>
      </c>
    </row>
    <row r="3" spans="1:12" s="489" customFormat="1" ht="29" customHeight="1" x14ac:dyDescent="0.25">
      <c r="A3" s="670"/>
      <c r="B3" s="671"/>
      <c r="C3" s="493"/>
      <c r="D3" s="671"/>
      <c r="E3" s="671"/>
      <c r="F3" s="671"/>
      <c r="G3" s="671"/>
      <c r="H3" s="671"/>
      <c r="I3" s="671"/>
      <c r="J3" s="672"/>
      <c r="K3" s="673"/>
      <c r="L3" s="492"/>
    </row>
    <row r="4" spans="1:12" ht="29" customHeight="1" x14ac:dyDescent="0.35">
      <c r="A4" s="674"/>
      <c r="B4" s="671"/>
      <c r="C4" s="493"/>
      <c r="D4" s="671"/>
      <c r="E4" s="671"/>
      <c r="F4" s="671"/>
      <c r="G4" s="671"/>
      <c r="H4" s="671"/>
      <c r="I4" s="671"/>
      <c r="J4" s="672"/>
      <c r="K4" s="673"/>
      <c r="L4" s="650"/>
    </row>
    <row r="5" spans="1:12" ht="29" customHeight="1" x14ac:dyDescent="0.35">
      <c r="A5" s="675"/>
      <c r="B5" s="671"/>
      <c r="C5" s="493"/>
      <c r="D5" s="671"/>
      <c r="E5" s="671"/>
      <c r="F5" s="671"/>
      <c r="G5" s="671"/>
      <c r="H5" s="671"/>
      <c r="I5" s="671"/>
      <c r="J5" s="672"/>
      <c r="K5" s="673"/>
      <c r="L5" s="650"/>
    </row>
    <row r="6" spans="1:12" ht="29" customHeight="1" x14ac:dyDescent="0.35">
      <c r="A6" s="674"/>
      <c r="B6" s="671"/>
      <c r="C6" s="493"/>
      <c r="D6" s="671"/>
      <c r="E6" s="671"/>
      <c r="F6" s="671"/>
      <c r="G6" s="671"/>
      <c r="H6" s="671"/>
      <c r="I6" s="671"/>
      <c r="J6" s="672"/>
      <c r="K6" s="673"/>
      <c r="L6" s="650"/>
    </row>
    <row r="7" spans="1:12" ht="29" customHeight="1" x14ac:dyDescent="0.35">
      <c r="A7" s="675"/>
      <c r="B7" s="671"/>
      <c r="C7" s="493"/>
      <c r="D7" s="671"/>
      <c r="E7" s="671"/>
      <c r="F7" s="671"/>
      <c r="G7" s="671"/>
      <c r="H7" s="671"/>
      <c r="I7" s="671"/>
      <c r="J7" s="672"/>
      <c r="K7" s="673"/>
      <c r="L7" s="650"/>
    </row>
    <row r="8" spans="1:12" ht="29" customHeight="1" x14ac:dyDescent="0.35">
      <c r="A8" s="676"/>
      <c r="B8" s="671"/>
      <c r="C8" s="493"/>
      <c r="D8" s="671"/>
      <c r="E8" s="671"/>
      <c r="F8" s="671"/>
      <c r="G8" s="671"/>
      <c r="H8" s="671"/>
      <c r="I8" s="671"/>
      <c r="J8" s="672"/>
      <c r="K8" s="673"/>
      <c r="L8" s="650"/>
    </row>
    <row r="9" spans="1:12" ht="29" customHeight="1" x14ac:dyDescent="0.35">
      <c r="A9" s="675"/>
      <c r="B9" s="671"/>
      <c r="C9" s="493"/>
      <c r="D9" s="671"/>
      <c r="E9" s="671"/>
      <c r="F9" s="671"/>
      <c r="G9" s="671"/>
      <c r="H9" s="671"/>
      <c r="I9" s="671"/>
      <c r="J9" s="672"/>
      <c r="K9" s="673"/>
      <c r="L9" s="650"/>
    </row>
    <row r="10" spans="1:12" ht="29" customHeight="1" x14ac:dyDescent="0.35">
      <c r="A10" s="675"/>
      <c r="B10" s="671"/>
      <c r="C10" s="493"/>
      <c r="D10" s="671"/>
      <c r="E10" s="671"/>
      <c r="F10" s="671"/>
      <c r="G10" s="671"/>
      <c r="H10" s="671"/>
      <c r="I10" s="671"/>
      <c r="J10" s="672"/>
      <c r="K10" s="673"/>
      <c r="L10" s="650"/>
    </row>
    <row r="11" spans="1:12" ht="29" customHeight="1" x14ac:dyDescent="0.35">
      <c r="A11" s="675"/>
      <c r="B11" s="671"/>
      <c r="C11" s="493"/>
      <c r="D11" s="671"/>
      <c r="E11" s="671"/>
      <c r="F11" s="671"/>
      <c r="G11" s="671"/>
      <c r="H11" s="671"/>
      <c r="I11" s="671"/>
      <c r="J11" s="672"/>
      <c r="K11" s="673"/>
      <c r="L11" s="650"/>
    </row>
    <row r="12" spans="1:12" ht="29" customHeight="1" x14ac:dyDescent="0.35">
      <c r="A12" s="674"/>
      <c r="B12" s="671"/>
      <c r="C12" s="493"/>
      <c r="D12" s="671"/>
      <c r="E12" s="671"/>
      <c r="F12" s="671"/>
      <c r="G12" s="671"/>
      <c r="H12" s="671"/>
      <c r="I12" s="671"/>
      <c r="J12" s="672"/>
      <c r="K12" s="673"/>
      <c r="L12" s="650"/>
    </row>
    <row r="13" spans="1:12" ht="29" customHeight="1" x14ac:dyDescent="0.35">
      <c r="A13" s="674"/>
      <c r="B13" s="671"/>
      <c r="C13" s="493"/>
      <c r="D13" s="671"/>
      <c r="E13" s="671"/>
      <c r="F13" s="671"/>
      <c r="G13" s="671"/>
      <c r="H13" s="671"/>
      <c r="I13" s="671"/>
      <c r="J13" s="672"/>
      <c r="K13" s="673"/>
      <c r="L13" s="650"/>
    </row>
    <row r="14" spans="1:12" ht="29" customHeight="1" x14ac:dyDescent="0.35">
      <c r="A14" s="676"/>
      <c r="B14" s="671"/>
      <c r="C14" s="493"/>
      <c r="D14" s="671"/>
      <c r="E14" s="671"/>
      <c r="F14" s="671"/>
      <c r="G14" s="671"/>
      <c r="H14" s="671"/>
      <c r="I14" s="671"/>
      <c r="J14" s="672"/>
      <c r="K14" s="673"/>
      <c r="L14" s="650"/>
    </row>
    <row r="15" spans="1:12" ht="29" customHeight="1" x14ac:dyDescent="0.35">
      <c r="A15" s="674"/>
      <c r="B15" s="671"/>
      <c r="C15" s="493"/>
      <c r="D15" s="671"/>
      <c r="E15" s="671"/>
      <c r="F15" s="671"/>
      <c r="G15" s="671"/>
      <c r="H15" s="671"/>
      <c r="I15" s="671"/>
      <c r="J15" s="672"/>
      <c r="K15" s="673"/>
      <c r="L15" s="650"/>
    </row>
    <row r="16" spans="1:12" ht="29" customHeight="1" x14ac:dyDescent="0.35">
      <c r="A16" s="675"/>
      <c r="B16" s="671"/>
      <c r="C16" s="493"/>
      <c r="D16" s="671"/>
      <c r="E16" s="671"/>
      <c r="F16" s="671"/>
      <c r="G16" s="671"/>
      <c r="H16" s="671"/>
      <c r="I16" s="671"/>
      <c r="J16" s="672"/>
      <c r="K16" s="673"/>
      <c r="L16" s="650"/>
    </row>
    <row r="17" spans="1:12" ht="29" customHeight="1" x14ac:dyDescent="0.35">
      <c r="A17" s="675"/>
      <c r="B17" s="671"/>
      <c r="C17" s="493"/>
      <c r="D17" s="671"/>
      <c r="E17" s="671"/>
      <c r="F17" s="671"/>
      <c r="G17" s="671"/>
      <c r="H17" s="671"/>
      <c r="I17" s="671"/>
      <c r="J17" s="672"/>
      <c r="K17" s="673"/>
      <c r="L17" s="650"/>
    </row>
    <row r="18" spans="1:12" ht="29" customHeight="1" x14ac:dyDescent="0.35">
      <c r="A18" s="674"/>
      <c r="B18" s="671"/>
      <c r="C18" s="493"/>
      <c r="D18" s="671"/>
      <c r="E18" s="671"/>
      <c r="F18" s="671"/>
      <c r="G18" s="671"/>
      <c r="H18" s="671"/>
      <c r="I18" s="671"/>
      <c r="J18" s="672"/>
      <c r="K18" s="673"/>
      <c r="L18" s="650"/>
    </row>
    <row r="19" spans="1:12" ht="29" customHeight="1" x14ac:dyDescent="0.35">
      <c r="A19" s="675"/>
      <c r="B19" s="671"/>
      <c r="C19" s="493"/>
      <c r="D19" s="671"/>
      <c r="E19" s="671"/>
      <c r="F19" s="671"/>
      <c r="G19" s="671"/>
      <c r="H19" s="671"/>
      <c r="I19" s="671"/>
      <c r="J19" s="672"/>
      <c r="K19" s="673"/>
      <c r="L19" s="650"/>
    </row>
    <row r="20" spans="1:12" ht="29" customHeight="1" x14ac:dyDescent="0.35">
      <c r="A20" s="676"/>
      <c r="B20" s="671"/>
      <c r="C20" s="493"/>
      <c r="D20" s="671"/>
      <c r="E20" s="671"/>
      <c r="F20" s="671"/>
      <c r="G20" s="671"/>
      <c r="H20" s="671"/>
      <c r="I20" s="671"/>
      <c r="J20" s="672"/>
      <c r="K20" s="673"/>
      <c r="L20" s="650"/>
    </row>
    <row r="21" spans="1:12" s="492" customFormat="1" ht="29" customHeight="1" x14ac:dyDescent="0.35">
      <c r="A21" s="674"/>
      <c r="B21" s="671"/>
      <c r="C21" s="493"/>
      <c r="D21" s="671"/>
      <c r="E21" s="671"/>
      <c r="F21" s="671"/>
      <c r="G21" s="671"/>
      <c r="H21" s="671"/>
      <c r="I21" s="671"/>
      <c r="J21" s="672"/>
      <c r="K21" s="673"/>
      <c r="L21" s="650"/>
    </row>
    <row r="22" spans="1:12" s="492" customFormat="1" ht="29" customHeight="1" x14ac:dyDescent="0.35">
      <c r="A22" s="675"/>
      <c r="B22" s="671"/>
      <c r="C22" s="493"/>
      <c r="D22" s="671"/>
      <c r="E22" s="671"/>
      <c r="F22" s="671"/>
      <c r="G22" s="671"/>
      <c r="H22" s="671"/>
      <c r="I22" s="671"/>
      <c r="J22" s="672"/>
      <c r="K22" s="673"/>
      <c r="L22" s="650"/>
    </row>
    <row r="23" spans="1:12" s="492" customFormat="1" ht="29" customHeight="1" x14ac:dyDescent="0.35">
      <c r="A23" s="675"/>
      <c r="B23" s="671"/>
      <c r="C23" s="493"/>
      <c r="D23" s="671"/>
      <c r="E23" s="671"/>
      <c r="F23" s="671"/>
      <c r="G23" s="671"/>
      <c r="H23" s="671"/>
      <c r="I23" s="671"/>
      <c r="J23" s="672"/>
      <c r="K23" s="673"/>
      <c r="L23" s="650"/>
    </row>
    <row r="24" spans="1:12" s="492" customFormat="1" ht="29" customHeight="1" x14ac:dyDescent="0.35">
      <c r="A24" s="674"/>
      <c r="B24" s="671"/>
      <c r="C24" s="493"/>
      <c r="D24" s="671"/>
      <c r="E24" s="671"/>
      <c r="F24" s="671"/>
      <c r="G24" s="671"/>
      <c r="H24" s="671"/>
      <c r="I24" s="671"/>
      <c r="J24" s="672"/>
      <c r="K24" s="673"/>
      <c r="L24" s="650"/>
    </row>
    <row r="25" spans="1:12" s="492" customFormat="1" ht="29" customHeight="1" x14ac:dyDescent="0.35">
      <c r="A25" s="675"/>
      <c r="B25" s="671"/>
      <c r="C25" s="493"/>
      <c r="D25" s="671"/>
      <c r="E25" s="671"/>
      <c r="F25" s="671"/>
      <c r="G25" s="671"/>
      <c r="H25" s="671"/>
      <c r="I25" s="671"/>
      <c r="J25" s="672"/>
      <c r="K25" s="673"/>
      <c r="L25" s="650"/>
    </row>
    <row r="26" spans="1:12" s="492" customFormat="1" ht="29" customHeight="1" x14ac:dyDescent="0.35">
      <c r="A26" s="675"/>
      <c r="B26" s="671"/>
      <c r="C26" s="493"/>
      <c r="D26" s="671"/>
      <c r="E26" s="671"/>
      <c r="F26" s="671"/>
      <c r="G26" s="671"/>
      <c r="H26" s="671"/>
      <c r="I26" s="671"/>
      <c r="J26" s="672"/>
      <c r="K26" s="673"/>
      <c r="L26" s="650"/>
    </row>
    <row r="27" spans="1:12" s="492" customFormat="1" ht="29" customHeight="1" x14ac:dyDescent="0.35">
      <c r="A27" s="674"/>
      <c r="B27" s="671"/>
      <c r="C27" s="493"/>
      <c r="D27" s="671"/>
      <c r="E27" s="671"/>
      <c r="F27" s="671"/>
      <c r="G27" s="671"/>
      <c r="H27" s="671"/>
      <c r="I27" s="671"/>
      <c r="J27" s="672"/>
      <c r="K27" s="673"/>
      <c r="L27" s="650"/>
    </row>
    <row r="28" spans="1:12" s="492" customFormat="1" ht="29" customHeight="1" x14ac:dyDescent="0.35">
      <c r="A28" s="675"/>
      <c r="B28" s="671"/>
      <c r="C28" s="493"/>
      <c r="D28" s="671"/>
      <c r="E28" s="671"/>
      <c r="F28" s="671"/>
      <c r="G28" s="671"/>
      <c r="H28" s="671"/>
      <c r="I28" s="671"/>
      <c r="J28" s="672"/>
      <c r="K28" s="673"/>
      <c r="L28" s="650"/>
    </row>
    <row r="29" spans="1:12" s="492" customFormat="1" ht="29" customHeight="1" x14ac:dyDescent="0.35">
      <c r="A29" s="676"/>
      <c r="B29" s="671"/>
      <c r="C29" s="493"/>
      <c r="D29" s="671"/>
      <c r="E29" s="671"/>
      <c r="F29" s="671"/>
      <c r="G29" s="671"/>
      <c r="H29" s="671"/>
      <c r="I29" s="671"/>
      <c r="J29" s="672"/>
      <c r="K29" s="673"/>
      <c r="L29" s="650"/>
    </row>
    <row r="30" spans="1:12" ht="29" customHeight="1" x14ac:dyDescent="0.35">
      <c r="A30" s="674"/>
      <c r="B30" s="671"/>
      <c r="C30" s="493"/>
      <c r="D30" s="671"/>
      <c r="E30" s="671"/>
      <c r="F30" s="671"/>
      <c r="G30" s="671"/>
      <c r="H30" s="671"/>
      <c r="I30" s="671"/>
      <c r="J30" s="672"/>
      <c r="K30" s="673"/>
      <c r="L30" s="650"/>
    </row>
    <row r="31" spans="1:12" ht="29" customHeight="1" x14ac:dyDescent="0.35">
      <c r="A31" s="674"/>
      <c r="B31" s="671"/>
      <c r="C31" s="493"/>
      <c r="D31" s="671"/>
      <c r="E31" s="671"/>
      <c r="F31" s="671"/>
      <c r="G31" s="671"/>
      <c r="H31" s="671"/>
      <c r="I31" s="671"/>
      <c r="J31" s="672"/>
      <c r="K31" s="673"/>
      <c r="L31" s="650"/>
    </row>
    <row r="32" spans="1:12" ht="29" customHeight="1" x14ac:dyDescent="0.35">
      <c r="A32" s="677"/>
      <c r="B32" s="678"/>
      <c r="C32" s="679"/>
      <c r="D32" s="678"/>
      <c r="E32" s="678"/>
      <c r="F32" s="678"/>
      <c r="G32" s="678"/>
      <c r="H32" s="678"/>
      <c r="I32" s="678"/>
      <c r="J32" s="680"/>
      <c r="K32" s="681"/>
      <c r="L32" s="650"/>
    </row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  <row r="47" ht="16.5" customHeight="1" x14ac:dyDescent="0.35"/>
    <row r="48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</sheetData>
  <sheetProtection selectLockedCells="1" selectUnlockedCells="1"/>
  <mergeCells count="1">
    <mergeCell ref="A1:K1"/>
  </mergeCells>
  <printOptions horizontalCentered="1" verticalCentered="1"/>
  <pageMargins left="0.16875000000000001" right="0.16041666666666701" top="0.38888888888888901" bottom="0.38888888888888901" header="0.50763888888888897" footer="0.50763888888888897"/>
  <pageSetup paperSize="9" scale="84" orientation="portrait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0"/>
  </sheetPr>
  <dimension ref="A1:AZ71"/>
  <sheetViews>
    <sheetView view="pageBreakPreview" zoomScale="110" zoomScaleNormal="51" zoomScaleSheetLayoutView="110" workbookViewId="0">
      <selection activeCell="N20" sqref="N20"/>
    </sheetView>
  </sheetViews>
  <sheetFormatPr defaultColWidth="11.08984375" defaultRowHeight="12.5" x14ac:dyDescent="0.25"/>
  <cols>
    <col min="1" max="1" width="22.81640625" customWidth="1"/>
    <col min="2" max="6" width="7.54296875" customWidth="1"/>
    <col min="7" max="9" width="9.26953125" customWidth="1"/>
    <col min="10" max="11" width="11.08984375" customWidth="1"/>
    <col min="12" max="12" width="11.08984375" style="467" customWidth="1"/>
    <col min="13" max="13" width="11.08984375" customWidth="1"/>
  </cols>
  <sheetData>
    <row r="1" spans="1:52" ht="19.399999999999999" customHeight="1" x14ac:dyDescent="0.4">
      <c r="A1" s="468"/>
      <c r="B1" s="846" t="s">
        <v>163</v>
      </c>
      <c r="C1" s="846"/>
      <c r="D1" s="846"/>
      <c r="E1" s="469">
        <v>60</v>
      </c>
      <c r="F1" s="469" t="s">
        <v>173</v>
      </c>
      <c r="G1" s="768" t="s">
        <v>164</v>
      </c>
      <c r="H1" s="769" t="s">
        <v>2</v>
      </c>
      <c r="I1" s="847" t="s">
        <v>165</v>
      </c>
      <c r="J1" s="848" t="s">
        <v>11</v>
      </c>
    </row>
    <row r="2" spans="1:52" s="449" customFormat="1" ht="18" x14ac:dyDescent="0.4">
      <c r="A2" s="470" t="s">
        <v>166</v>
      </c>
      <c r="B2" s="471" t="s">
        <v>167</v>
      </c>
      <c r="C2" s="471" t="s">
        <v>168</v>
      </c>
      <c r="D2" s="471" t="s">
        <v>169</v>
      </c>
      <c r="E2" s="471" t="s">
        <v>43</v>
      </c>
      <c r="F2" s="472" t="s">
        <v>174</v>
      </c>
      <c r="G2" s="768"/>
      <c r="H2" s="769"/>
      <c r="I2" s="847"/>
      <c r="J2" s="848"/>
      <c r="K2"/>
      <c r="L2" s="467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449" customFormat="1" ht="24.75" customHeight="1" x14ac:dyDescent="0.3">
      <c r="A3" s="406" t="s">
        <v>63</v>
      </c>
      <c r="B3" s="473">
        <v>21</v>
      </c>
      <c r="C3" s="473">
        <v>18</v>
      </c>
      <c r="D3" s="473">
        <v>18</v>
      </c>
      <c r="E3" s="473">
        <v>60</v>
      </c>
      <c r="F3" s="473">
        <v>26</v>
      </c>
      <c r="G3" s="473">
        <f>SUM(B3:F3)</f>
        <v>143</v>
      </c>
      <c r="H3" s="474">
        <v>20.7</v>
      </c>
      <c r="I3" s="481"/>
      <c r="J3" s="482">
        <f>G3-H3-I3</f>
        <v>122.3</v>
      </c>
      <c r="K3"/>
      <c r="L3" s="467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449" customFormat="1" ht="24.75" customHeight="1" x14ac:dyDescent="0.3">
      <c r="A4" s="419" t="s">
        <v>139</v>
      </c>
      <c r="B4" s="473">
        <v>17</v>
      </c>
      <c r="C4" s="473">
        <v>18</v>
      </c>
      <c r="D4" s="473">
        <v>20</v>
      </c>
      <c r="E4" s="473">
        <v>60</v>
      </c>
      <c r="F4" s="473">
        <v>25</v>
      </c>
      <c r="G4" s="473">
        <f>SUM(B4:F4)</f>
        <v>140</v>
      </c>
      <c r="H4" s="474">
        <v>18.48</v>
      </c>
      <c r="I4" s="481"/>
      <c r="J4" s="482">
        <f>G4-H4-I4</f>
        <v>121.52</v>
      </c>
      <c r="K4" s="391">
        <f t="shared" ref="K4:K25" si="0">J4-J$3</f>
        <v>-0.78000000000000114</v>
      </c>
      <c r="L4" s="467">
        <f t="shared" ref="L4:L25" si="1">J4-J3</f>
        <v>-0.78000000000000114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449" customFormat="1" ht="24.75" customHeight="1" x14ac:dyDescent="0.3">
      <c r="A5" s="419" t="s">
        <v>56</v>
      </c>
      <c r="B5" s="473">
        <v>20</v>
      </c>
      <c r="C5" s="473">
        <v>20</v>
      </c>
      <c r="D5" s="473">
        <v>19</v>
      </c>
      <c r="E5" s="473">
        <v>60</v>
      </c>
      <c r="F5" s="473">
        <v>18</v>
      </c>
      <c r="G5" s="473">
        <f t="shared" ref="G5:G41" si="2">SUM(B5:F5)</f>
        <v>137</v>
      </c>
      <c r="H5" s="474">
        <v>22.23</v>
      </c>
      <c r="I5" s="481"/>
      <c r="J5" s="482">
        <f t="shared" ref="J5:J41" si="3">G5-H5-I5</f>
        <v>114.77</v>
      </c>
      <c r="K5" s="391">
        <f t="shared" si="0"/>
        <v>-7.5300000000000011</v>
      </c>
      <c r="L5" s="467">
        <f t="shared" si="1"/>
        <v>-6.75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s="449" customFormat="1" ht="24.75" customHeight="1" x14ac:dyDescent="0.3">
      <c r="A6" s="419" t="s">
        <v>72</v>
      </c>
      <c r="B6" s="473">
        <v>18</v>
      </c>
      <c r="C6" s="473">
        <v>21</v>
      </c>
      <c r="D6" s="473">
        <v>18</v>
      </c>
      <c r="E6" s="473">
        <v>60</v>
      </c>
      <c r="F6" s="473">
        <v>20</v>
      </c>
      <c r="G6" s="473">
        <f t="shared" si="2"/>
        <v>137</v>
      </c>
      <c r="H6" s="473">
        <v>26.14</v>
      </c>
      <c r="I6" s="481"/>
      <c r="J6" s="482">
        <f t="shared" si="3"/>
        <v>110.86</v>
      </c>
      <c r="K6" s="391">
        <f t="shared" si="0"/>
        <v>-11.439999999999998</v>
      </c>
      <c r="L6" s="467">
        <f t="shared" si="1"/>
        <v>-3.9099999999999966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449" customFormat="1" ht="24.75" customHeight="1" x14ac:dyDescent="0.3">
      <c r="A7" s="406" t="s">
        <v>104</v>
      </c>
      <c r="B7" s="473">
        <v>20</v>
      </c>
      <c r="C7" s="473">
        <v>18</v>
      </c>
      <c r="D7" s="473">
        <v>20</v>
      </c>
      <c r="E7" s="473">
        <v>60</v>
      </c>
      <c r="F7" s="473">
        <v>25</v>
      </c>
      <c r="G7" s="473">
        <f t="shared" si="2"/>
        <v>143</v>
      </c>
      <c r="H7" s="474">
        <v>33.68</v>
      </c>
      <c r="I7" s="481"/>
      <c r="J7" s="482">
        <f t="shared" si="3"/>
        <v>109.32</v>
      </c>
      <c r="K7" s="391">
        <f t="shared" si="0"/>
        <v>-12.980000000000004</v>
      </c>
      <c r="L7" s="467">
        <f t="shared" si="1"/>
        <v>-1.5400000000000063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449" customFormat="1" ht="24.75" customHeight="1" x14ac:dyDescent="0.3">
      <c r="A8" s="419" t="s">
        <v>97</v>
      </c>
      <c r="B8" s="473">
        <v>20</v>
      </c>
      <c r="C8" s="473">
        <v>20</v>
      </c>
      <c r="D8" s="473">
        <v>20</v>
      </c>
      <c r="E8" s="473">
        <v>60</v>
      </c>
      <c r="F8" s="473">
        <v>20</v>
      </c>
      <c r="G8" s="473">
        <f t="shared" si="2"/>
        <v>140</v>
      </c>
      <c r="H8" s="474">
        <v>31.02</v>
      </c>
      <c r="I8" s="481"/>
      <c r="J8" s="482">
        <f t="shared" si="3"/>
        <v>108.98</v>
      </c>
      <c r="K8" s="391">
        <f t="shared" si="0"/>
        <v>-13.319999999999993</v>
      </c>
      <c r="L8" s="467">
        <f t="shared" si="1"/>
        <v>-0.3399999999999892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449" customFormat="1" ht="24.75" customHeight="1" x14ac:dyDescent="0.3">
      <c r="A9" s="419" t="s">
        <v>51</v>
      </c>
      <c r="B9" s="473">
        <v>18</v>
      </c>
      <c r="C9" s="473">
        <v>20</v>
      </c>
      <c r="D9" s="473">
        <v>19</v>
      </c>
      <c r="E9" s="473">
        <v>60</v>
      </c>
      <c r="F9" s="473">
        <v>15</v>
      </c>
      <c r="G9" s="473">
        <f t="shared" si="2"/>
        <v>132</v>
      </c>
      <c r="H9" s="473">
        <v>26.17</v>
      </c>
      <c r="I9" s="481"/>
      <c r="J9" s="482">
        <f t="shared" si="3"/>
        <v>105.83</v>
      </c>
      <c r="K9" s="391">
        <f t="shared" si="0"/>
        <v>-16.47</v>
      </c>
      <c r="L9" s="467">
        <f t="shared" si="1"/>
        <v>-3.1500000000000057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449" customFormat="1" ht="24.75" customHeight="1" x14ac:dyDescent="0.3">
      <c r="A10" s="475" t="s">
        <v>144</v>
      </c>
      <c r="B10" s="473">
        <v>19</v>
      </c>
      <c r="C10" s="473">
        <v>20</v>
      </c>
      <c r="D10" s="473">
        <v>19</v>
      </c>
      <c r="E10" s="473">
        <v>60</v>
      </c>
      <c r="F10" s="473">
        <v>19</v>
      </c>
      <c r="G10" s="473">
        <f t="shared" si="2"/>
        <v>137</v>
      </c>
      <c r="H10" s="474">
        <v>33</v>
      </c>
      <c r="I10" s="481"/>
      <c r="J10" s="482">
        <f t="shared" si="3"/>
        <v>104</v>
      </c>
      <c r="K10" s="391">
        <f t="shared" si="0"/>
        <v>-18.299999999999997</v>
      </c>
      <c r="L10" s="467">
        <f t="shared" si="1"/>
        <v>-1.8299999999999983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49" customFormat="1" ht="24.75" customHeight="1" x14ac:dyDescent="0.3">
      <c r="A11" s="475" t="s">
        <v>146</v>
      </c>
      <c r="B11" s="473">
        <v>20</v>
      </c>
      <c r="C11" s="473">
        <v>20</v>
      </c>
      <c r="D11" s="473">
        <v>20</v>
      </c>
      <c r="E11" s="473">
        <v>60</v>
      </c>
      <c r="F11" s="473">
        <v>0</v>
      </c>
      <c r="G11" s="473">
        <f t="shared" si="2"/>
        <v>120</v>
      </c>
      <c r="H11" s="474">
        <v>23.5</v>
      </c>
      <c r="I11" s="481"/>
      <c r="J11" s="482">
        <f t="shared" si="3"/>
        <v>96.5</v>
      </c>
      <c r="K11" s="391">
        <f t="shared" si="0"/>
        <v>-25.799999999999997</v>
      </c>
      <c r="L11" s="467">
        <f t="shared" si="1"/>
        <v>-7.5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49" customFormat="1" ht="24.75" customHeight="1" x14ac:dyDescent="0.3">
      <c r="A12" s="475" t="s">
        <v>148</v>
      </c>
      <c r="B12" s="473">
        <v>22</v>
      </c>
      <c r="C12" s="473">
        <v>19</v>
      </c>
      <c r="D12" s="473">
        <v>20</v>
      </c>
      <c r="E12" s="473">
        <v>60</v>
      </c>
      <c r="F12" s="473">
        <v>14</v>
      </c>
      <c r="G12" s="473">
        <f t="shared" si="2"/>
        <v>135</v>
      </c>
      <c r="H12" s="474">
        <v>41.13</v>
      </c>
      <c r="I12" s="481"/>
      <c r="J12" s="482">
        <f t="shared" si="3"/>
        <v>93.87</v>
      </c>
      <c r="K12" s="391">
        <f t="shared" si="0"/>
        <v>-28.429999999999993</v>
      </c>
      <c r="L12" s="467">
        <f t="shared" si="1"/>
        <v>-2.6299999999999955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49" customFormat="1" ht="24.75" customHeight="1" x14ac:dyDescent="0.3">
      <c r="A13" s="419" t="s">
        <v>36</v>
      </c>
      <c r="B13" s="473">
        <v>19</v>
      </c>
      <c r="C13" s="473">
        <v>19</v>
      </c>
      <c r="D13" s="473">
        <v>18</v>
      </c>
      <c r="E13" s="473">
        <v>60</v>
      </c>
      <c r="F13" s="473">
        <v>7</v>
      </c>
      <c r="G13" s="473">
        <f t="shared" si="2"/>
        <v>123</v>
      </c>
      <c r="H13" s="474">
        <v>36.119999999999997</v>
      </c>
      <c r="I13" s="481"/>
      <c r="J13" s="482">
        <f t="shared" si="3"/>
        <v>86.88</v>
      </c>
      <c r="K13" s="391">
        <f t="shared" si="0"/>
        <v>-35.42</v>
      </c>
      <c r="L13" s="467">
        <f t="shared" si="1"/>
        <v>-6.9900000000000091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49" customFormat="1" ht="24.75" customHeight="1" x14ac:dyDescent="0.3">
      <c r="A14" s="406" t="s">
        <v>59</v>
      </c>
      <c r="B14" s="473">
        <v>21</v>
      </c>
      <c r="C14" s="473">
        <v>18</v>
      </c>
      <c r="D14" s="473">
        <v>9</v>
      </c>
      <c r="E14" s="473">
        <v>60</v>
      </c>
      <c r="F14" s="473">
        <v>0</v>
      </c>
      <c r="G14" s="473">
        <f t="shared" si="2"/>
        <v>108</v>
      </c>
      <c r="H14" s="474">
        <v>26.61</v>
      </c>
      <c r="I14" s="481"/>
      <c r="J14" s="482">
        <f t="shared" si="3"/>
        <v>81.39</v>
      </c>
      <c r="K14" s="391">
        <f t="shared" si="0"/>
        <v>-40.909999999999997</v>
      </c>
      <c r="L14" s="467">
        <f t="shared" si="1"/>
        <v>-5.4899999999999949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49" customFormat="1" ht="24.75" customHeight="1" x14ac:dyDescent="0.3">
      <c r="A15" s="419" t="s">
        <v>150</v>
      </c>
      <c r="B15" s="473">
        <v>18</v>
      </c>
      <c r="C15" s="473">
        <v>17</v>
      </c>
      <c r="D15" s="473">
        <v>10</v>
      </c>
      <c r="E15" s="473">
        <v>60</v>
      </c>
      <c r="F15" s="473">
        <v>0</v>
      </c>
      <c r="G15" s="473">
        <f t="shared" si="2"/>
        <v>105</v>
      </c>
      <c r="H15" s="474">
        <v>26.15</v>
      </c>
      <c r="I15" s="481"/>
      <c r="J15" s="482">
        <f t="shared" si="3"/>
        <v>78.849999999999994</v>
      </c>
      <c r="K15" s="391">
        <f t="shared" si="0"/>
        <v>-43.45</v>
      </c>
      <c r="L15" s="467">
        <f t="shared" si="1"/>
        <v>-2.5400000000000063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49" customFormat="1" ht="24.75" customHeight="1" x14ac:dyDescent="0.3">
      <c r="A16" s="419" t="s">
        <v>152</v>
      </c>
      <c r="B16" s="473">
        <v>9</v>
      </c>
      <c r="C16" s="473">
        <v>19</v>
      </c>
      <c r="D16" s="473">
        <v>11</v>
      </c>
      <c r="E16" s="473">
        <v>60</v>
      </c>
      <c r="F16" s="473">
        <v>0</v>
      </c>
      <c r="G16" s="473">
        <f t="shared" si="2"/>
        <v>99</v>
      </c>
      <c r="H16" s="474">
        <v>28.91</v>
      </c>
      <c r="I16" s="481"/>
      <c r="J16" s="482">
        <f t="shared" si="3"/>
        <v>70.09</v>
      </c>
      <c r="K16" s="391">
        <f t="shared" si="0"/>
        <v>-52.209999999999994</v>
      </c>
      <c r="L16" s="467">
        <f t="shared" si="1"/>
        <v>-8.7599999999999909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49" customFormat="1" ht="24.75" customHeight="1" x14ac:dyDescent="0.3">
      <c r="A17" s="419" t="s">
        <v>106</v>
      </c>
      <c r="B17" s="473">
        <v>10</v>
      </c>
      <c r="C17" s="473">
        <v>9</v>
      </c>
      <c r="D17" s="473">
        <v>9</v>
      </c>
      <c r="E17" s="473">
        <v>60</v>
      </c>
      <c r="F17" s="473">
        <v>0</v>
      </c>
      <c r="G17" s="473">
        <f t="shared" si="2"/>
        <v>88</v>
      </c>
      <c r="H17" s="474">
        <v>36.06</v>
      </c>
      <c r="I17" s="481"/>
      <c r="J17" s="482">
        <f t="shared" si="3"/>
        <v>51.94</v>
      </c>
      <c r="K17" s="391">
        <f t="shared" si="0"/>
        <v>-70.36</v>
      </c>
      <c r="L17" s="467">
        <f t="shared" si="1"/>
        <v>-18.150000000000006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49" customFormat="1" ht="24.75" customHeight="1" x14ac:dyDescent="0.3">
      <c r="A18" s="428" t="s">
        <v>154</v>
      </c>
      <c r="B18" s="473">
        <v>8</v>
      </c>
      <c r="C18" s="473">
        <v>8</v>
      </c>
      <c r="D18" s="473">
        <v>0</v>
      </c>
      <c r="E18" s="473">
        <v>60</v>
      </c>
      <c r="F18" s="473">
        <v>0</v>
      </c>
      <c r="G18" s="473">
        <f t="shared" si="2"/>
        <v>76</v>
      </c>
      <c r="H18" s="474">
        <v>27.12</v>
      </c>
      <c r="I18" s="481"/>
      <c r="J18" s="482">
        <f t="shared" si="3"/>
        <v>48.879999999999995</v>
      </c>
      <c r="K18" s="391">
        <f t="shared" si="0"/>
        <v>-73.42</v>
      </c>
      <c r="L18" s="467">
        <f t="shared" si="1"/>
        <v>-3.0600000000000023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49" customFormat="1" ht="24.75" customHeight="1" x14ac:dyDescent="0.3">
      <c r="A19" s="419" t="s">
        <v>156</v>
      </c>
      <c r="B19" s="473">
        <v>18</v>
      </c>
      <c r="C19" s="473">
        <v>21</v>
      </c>
      <c r="D19" s="473">
        <v>11</v>
      </c>
      <c r="E19" s="473">
        <v>60</v>
      </c>
      <c r="F19" s="473">
        <v>0</v>
      </c>
      <c r="G19" s="473">
        <f t="shared" si="2"/>
        <v>110</v>
      </c>
      <c r="H19" s="473">
        <v>61.77</v>
      </c>
      <c r="I19" s="481"/>
      <c r="J19" s="482">
        <f t="shared" si="3"/>
        <v>48.23</v>
      </c>
      <c r="K19" s="391">
        <f t="shared" si="0"/>
        <v>-74.069999999999993</v>
      </c>
      <c r="L19" s="467">
        <f t="shared" si="1"/>
        <v>-0.64999999999999858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49" customFormat="1" ht="24.75" customHeight="1" x14ac:dyDescent="0.3">
      <c r="A20" s="419" t="s">
        <v>92</v>
      </c>
      <c r="B20" s="473">
        <v>8</v>
      </c>
      <c r="C20" s="473">
        <v>8</v>
      </c>
      <c r="D20" s="473">
        <v>0</v>
      </c>
      <c r="E20" s="473">
        <v>60</v>
      </c>
      <c r="F20" s="473">
        <v>0</v>
      </c>
      <c r="G20" s="473">
        <f t="shared" si="2"/>
        <v>76</v>
      </c>
      <c r="H20" s="474">
        <v>38.03</v>
      </c>
      <c r="I20" s="481"/>
      <c r="J20" s="482">
        <f t="shared" si="3"/>
        <v>37.97</v>
      </c>
      <c r="K20" s="391">
        <f t="shared" si="0"/>
        <v>-84.33</v>
      </c>
      <c r="L20" s="467">
        <f t="shared" si="1"/>
        <v>-10.259999999999998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49" customFormat="1" ht="24.75" customHeight="1" x14ac:dyDescent="0.3">
      <c r="A21" s="419" t="s">
        <v>113</v>
      </c>
      <c r="B21" s="473">
        <v>8</v>
      </c>
      <c r="C21" s="473">
        <v>0</v>
      </c>
      <c r="D21" s="473">
        <v>0</v>
      </c>
      <c r="E21" s="473">
        <v>50</v>
      </c>
      <c r="F21" s="473">
        <v>0</v>
      </c>
      <c r="G21" s="473">
        <f t="shared" si="2"/>
        <v>58</v>
      </c>
      <c r="H21" s="474">
        <v>44.52</v>
      </c>
      <c r="I21" s="481"/>
      <c r="J21" s="482">
        <f t="shared" si="3"/>
        <v>13.479999999999997</v>
      </c>
      <c r="K21" s="391">
        <f t="shared" si="0"/>
        <v>-108.82</v>
      </c>
      <c r="L21" s="467">
        <f t="shared" si="1"/>
        <v>-24.490000000000002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49" customFormat="1" ht="24.75" customHeight="1" x14ac:dyDescent="0.3">
      <c r="A22" s="476" t="s">
        <v>110</v>
      </c>
      <c r="B22" s="473">
        <v>0</v>
      </c>
      <c r="C22" s="473">
        <v>0</v>
      </c>
      <c r="D22" s="473">
        <v>0</v>
      </c>
      <c r="E22" s="473">
        <v>50</v>
      </c>
      <c r="F22" s="473">
        <v>0</v>
      </c>
      <c r="G22" s="473">
        <f t="shared" si="2"/>
        <v>50</v>
      </c>
      <c r="H22" s="474">
        <v>43.26</v>
      </c>
      <c r="I22" s="481"/>
      <c r="J22" s="482">
        <f t="shared" si="3"/>
        <v>6.740000000000002</v>
      </c>
      <c r="K22" s="391">
        <f t="shared" si="0"/>
        <v>-115.56</v>
      </c>
      <c r="L22" s="467">
        <f t="shared" si="1"/>
        <v>-6.7399999999999949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449" customFormat="1" ht="24.75" customHeight="1" x14ac:dyDescent="0.3">
      <c r="A23" s="476" t="s">
        <v>158</v>
      </c>
      <c r="B23" s="473">
        <v>0</v>
      </c>
      <c r="C23" s="473">
        <v>0</v>
      </c>
      <c r="D23" s="473">
        <v>0</v>
      </c>
      <c r="E23" s="473">
        <v>60</v>
      </c>
      <c r="F23" s="473">
        <v>0</v>
      </c>
      <c r="G23" s="473">
        <f t="shared" si="2"/>
        <v>60</v>
      </c>
      <c r="H23" s="474">
        <v>55.46</v>
      </c>
      <c r="I23" s="481"/>
      <c r="J23" s="482">
        <f t="shared" si="3"/>
        <v>4.5399999999999991</v>
      </c>
      <c r="K23" s="391">
        <f t="shared" si="0"/>
        <v>-117.75999999999999</v>
      </c>
      <c r="L23" s="467">
        <f t="shared" si="1"/>
        <v>-2.2000000000000028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449" customFormat="1" ht="24.75" customHeight="1" x14ac:dyDescent="0.3">
      <c r="A24" s="477"/>
      <c r="B24" s="473"/>
      <c r="C24" s="473"/>
      <c r="D24" s="473"/>
      <c r="E24" s="473"/>
      <c r="F24" s="473"/>
      <c r="G24" s="473">
        <f t="shared" si="2"/>
        <v>0</v>
      </c>
      <c r="H24" s="474"/>
      <c r="I24" s="481"/>
      <c r="J24" s="482">
        <f t="shared" si="3"/>
        <v>0</v>
      </c>
      <c r="K24" s="391">
        <f t="shared" si="0"/>
        <v>-122.3</v>
      </c>
      <c r="L24" s="467">
        <f t="shared" si="1"/>
        <v>-4.5399999999999991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s="449" customFormat="1" ht="24.75" customHeight="1" x14ac:dyDescent="0.3">
      <c r="A25" s="477"/>
      <c r="B25" s="473"/>
      <c r="C25" s="473"/>
      <c r="D25" s="473"/>
      <c r="E25" s="473"/>
      <c r="F25" s="473"/>
      <c r="G25" s="473">
        <f t="shared" si="2"/>
        <v>0</v>
      </c>
      <c r="H25" s="474"/>
      <c r="I25" s="481"/>
      <c r="J25" s="482">
        <f t="shared" si="3"/>
        <v>0</v>
      </c>
      <c r="K25" s="391">
        <f t="shared" si="0"/>
        <v>-122.3</v>
      </c>
      <c r="L25" s="467">
        <f t="shared" si="1"/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449" customFormat="1" ht="24.75" customHeight="1" x14ac:dyDescent="0.25">
      <c r="A26" s="478"/>
      <c r="B26" s="473"/>
      <c r="C26" s="473"/>
      <c r="D26" s="473"/>
      <c r="E26" s="473"/>
      <c r="F26" s="473"/>
      <c r="G26" s="473">
        <f t="shared" si="2"/>
        <v>0</v>
      </c>
      <c r="H26" s="473"/>
      <c r="I26" s="481"/>
      <c r="J26" s="482">
        <f t="shared" si="3"/>
        <v>0</v>
      </c>
      <c r="K26"/>
      <c r="L26" s="467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s="449" customFormat="1" ht="24.75" customHeight="1" x14ac:dyDescent="0.35">
      <c r="A27" s="479"/>
      <c r="B27" s="480"/>
      <c r="C27" s="480"/>
      <c r="D27" s="480"/>
      <c r="E27" s="480"/>
      <c r="F27" s="480"/>
      <c r="G27" s="473">
        <f t="shared" si="2"/>
        <v>0</v>
      </c>
      <c r="H27" s="480"/>
      <c r="I27" s="483"/>
      <c r="J27" s="482">
        <f t="shared" si="3"/>
        <v>0</v>
      </c>
      <c r="K27"/>
      <c r="L27" s="46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2" s="449" customFormat="1" ht="24.75" customHeight="1" x14ac:dyDescent="0.35">
      <c r="A28" s="479"/>
      <c r="B28" s="480"/>
      <c r="C28" s="480"/>
      <c r="D28" s="480"/>
      <c r="E28" s="480"/>
      <c r="F28" s="480"/>
      <c r="G28" s="473">
        <f t="shared" si="2"/>
        <v>0</v>
      </c>
      <c r="H28" s="480"/>
      <c r="I28" s="483"/>
      <c r="J28" s="482">
        <f t="shared" si="3"/>
        <v>0</v>
      </c>
      <c r="K28"/>
      <c r="L28" s="46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449" customFormat="1" ht="24.75" customHeight="1" x14ac:dyDescent="0.35">
      <c r="A29" s="479"/>
      <c r="B29" s="480"/>
      <c r="C29" s="480"/>
      <c r="D29" s="480"/>
      <c r="E29" s="480"/>
      <c r="F29" s="480"/>
      <c r="G29" s="473">
        <f t="shared" si="2"/>
        <v>0</v>
      </c>
      <c r="H29" s="480"/>
      <c r="I29" s="483"/>
      <c r="J29" s="482">
        <f t="shared" si="3"/>
        <v>0</v>
      </c>
      <c r="K29"/>
      <c r="L29" s="467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449" customFormat="1" ht="24.75" customHeight="1" x14ac:dyDescent="0.35">
      <c r="A30" s="479"/>
      <c r="B30" s="480"/>
      <c r="C30" s="480"/>
      <c r="D30" s="480"/>
      <c r="E30" s="480"/>
      <c r="F30" s="480"/>
      <c r="G30" s="473">
        <f t="shared" si="2"/>
        <v>0</v>
      </c>
      <c r="H30" s="480"/>
      <c r="I30" s="483"/>
      <c r="J30" s="482">
        <f t="shared" si="3"/>
        <v>0</v>
      </c>
      <c r="K30"/>
      <c r="L30" s="4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449" customFormat="1" ht="17.5" x14ac:dyDescent="0.35">
      <c r="A31" s="479"/>
      <c r="B31" s="480"/>
      <c r="C31" s="480"/>
      <c r="D31" s="480"/>
      <c r="E31" s="480"/>
      <c r="F31" s="480"/>
      <c r="G31" s="473">
        <f t="shared" si="2"/>
        <v>0</v>
      </c>
      <c r="H31" s="480"/>
      <c r="I31" s="483"/>
      <c r="J31" s="482">
        <f t="shared" si="3"/>
        <v>0</v>
      </c>
      <c r="K31"/>
      <c r="L31" s="467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449" customFormat="1" ht="17.5" x14ac:dyDescent="0.35">
      <c r="A32" s="479"/>
      <c r="B32" s="480"/>
      <c r="C32" s="480"/>
      <c r="D32" s="480"/>
      <c r="E32" s="480"/>
      <c r="F32" s="480"/>
      <c r="G32" s="473">
        <f t="shared" si="2"/>
        <v>0</v>
      </c>
      <c r="H32" s="480"/>
      <c r="I32" s="483"/>
      <c r="J32" s="482">
        <f t="shared" si="3"/>
        <v>0</v>
      </c>
      <c r="K32"/>
      <c r="L32" s="467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449" customFormat="1" ht="17.5" x14ac:dyDescent="0.35">
      <c r="A33" s="479"/>
      <c r="B33" s="480"/>
      <c r="C33" s="480"/>
      <c r="D33" s="480"/>
      <c r="E33" s="480"/>
      <c r="F33" s="480"/>
      <c r="G33" s="473">
        <f t="shared" si="2"/>
        <v>0</v>
      </c>
      <c r="H33" s="480"/>
      <c r="I33" s="483"/>
      <c r="J33" s="482">
        <f t="shared" si="3"/>
        <v>0</v>
      </c>
      <c r="K33"/>
      <c r="L33" s="467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449" customFormat="1" ht="17.5" x14ac:dyDescent="0.35">
      <c r="A34" s="479"/>
      <c r="B34" s="480"/>
      <c r="C34" s="480"/>
      <c r="D34" s="480"/>
      <c r="E34" s="480"/>
      <c r="F34" s="480"/>
      <c r="G34" s="473">
        <f t="shared" si="2"/>
        <v>0</v>
      </c>
      <c r="H34" s="480"/>
      <c r="I34" s="483"/>
      <c r="J34" s="482">
        <f t="shared" si="3"/>
        <v>0</v>
      </c>
      <c r="K34"/>
      <c r="L34" s="467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449" customFormat="1" ht="17.5" x14ac:dyDescent="0.35">
      <c r="A35" s="479"/>
      <c r="B35" s="480"/>
      <c r="C35" s="480"/>
      <c r="D35" s="480"/>
      <c r="E35" s="480"/>
      <c r="F35" s="480"/>
      <c r="G35" s="473">
        <f t="shared" si="2"/>
        <v>0</v>
      </c>
      <c r="H35" s="480"/>
      <c r="I35" s="483"/>
      <c r="J35" s="482">
        <f t="shared" si="3"/>
        <v>0</v>
      </c>
      <c r="K35"/>
      <c r="L35" s="467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449" customFormat="1" ht="17.5" x14ac:dyDescent="0.35">
      <c r="A36" s="479"/>
      <c r="B36" s="480"/>
      <c r="C36" s="480"/>
      <c r="D36" s="480"/>
      <c r="E36" s="480"/>
      <c r="F36" s="480"/>
      <c r="G36" s="473">
        <f t="shared" si="2"/>
        <v>0</v>
      </c>
      <c r="H36" s="480"/>
      <c r="I36" s="483"/>
      <c r="J36" s="482">
        <f t="shared" si="3"/>
        <v>0</v>
      </c>
      <c r="K36"/>
      <c r="L36" s="467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449" customFormat="1" ht="17.5" x14ac:dyDescent="0.35">
      <c r="A37" s="479"/>
      <c r="B37" s="480"/>
      <c r="C37" s="480"/>
      <c r="D37" s="480"/>
      <c r="E37" s="480"/>
      <c r="F37" s="480"/>
      <c r="G37" s="473">
        <f t="shared" si="2"/>
        <v>0</v>
      </c>
      <c r="H37" s="480"/>
      <c r="I37" s="483"/>
      <c r="J37" s="482">
        <f t="shared" si="3"/>
        <v>0</v>
      </c>
      <c r="K37"/>
      <c r="L37" s="46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449" customFormat="1" ht="17.5" x14ac:dyDescent="0.35">
      <c r="A38" s="479"/>
      <c r="B38" s="480"/>
      <c r="C38" s="480"/>
      <c r="D38" s="480"/>
      <c r="E38" s="480"/>
      <c r="F38" s="480"/>
      <c r="G38" s="473">
        <f t="shared" si="2"/>
        <v>0</v>
      </c>
      <c r="H38" s="480"/>
      <c r="I38" s="483"/>
      <c r="J38" s="482">
        <f t="shared" si="3"/>
        <v>0</v>
      </c>
      <c r="K38"/>
      <c r="L38" s="467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449" customFormat="1" ht="17.5" x14ac:dyDescent="0.35">
      <c r="A39" s="479"/>
      <c r="B39" s="480"/>
      <c r="C39" s="480"/>
      <c r="D39" s="480"/>
      <c r="E39" s="480"/>
      <c r="F39" s="480"/>
      <c r="G39" s="473">
        <f t="shared" si="2"/>
        <v>0</v>
      </c>
      <c r="H39" s="480"/>
      <c r="I39" s="483"/>
      <c r="J39" s="482">
        <f t="shared" si="3"/>
        <v>0</v>
      </c>
      <c r="K39"/>
      <c r="L39" s="467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449" customFormat="1" ht="17.5" x14ac:dyDescent="0.35">
      <c r="A40" s="479"/>
      <c r="B40" s="480"/>
      <c r="C40" s="480"/>
      <c r="D40" s="480"/>
      <c r="E40" s="480"/>
      <c r="F40" s="480"/>
      <c r="G40" s="473">
        <f t="shared" si="2"/>
        <v>0</v>
      </c>
      <c r="H40" s="480"/>
      <c r="I40" s="483"/>
      <c r="J40" s="482">
        <f t="shared" si="3"/>
        <v>0</v>
      </c>
      <c r="K40"/>
      <c r="L40" s="467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449" customFormat="1" ht="17.5" x14ac:dyDescent="0.35">
      <c r="A41" s="479"/>
      <c r="B41" s="480"/>
      <c r="C41" s="480"/>
      <c r="D41" s="480"/>
      <c r="E41" s="480"/>
      <c r="F41" s="480"/>
      <c r="G41" s="473">
        <f t="shared" si="2"/>
        <v>0</v>
      </c>
      <c r="H41" s="480"/>
      <c r="I41" s="483"/>
      <c r="J41" s="482">
        <f t="shared" si="3"/>
        <v>0</v>
      </c>
      <c r="K41"/>
      <c r="L41" s="467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449" customFormat="1" ht="15.5" x14ac:dyDescent="0.35">
      <c r="A42" s="458"/>
      <c r="B42" s="458"/>
      <c r="C42" s="458"/>
      <c r="D42" s="458"/>
      <c r="E42" s="458"/>
      <c r="F42" s="458"/>
      <c r="G42" s="458"/>
      <c r="H42" s="458"/>
      <c r="I42" s="458"/>
      <c r="J42"/>
      <c r="K42"/>
      <c r="L42" s="467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449" customFormat="1" ht="15.5" x14ac:dyDescent="0.35">
      <c r="A43" s="458"/>
      <c r="B43" s="458"/>
      <c r="C43" s="458"/>
      <c r="D43" s="458"/>
      <c r="E43" s="458"/>
      <c r="F43" s="458"/>
      <c r="G43" s="458"/>
      <c r="H43" s="458"/>
      <c r="I43" s="458"/>
      <c r="J43"/>
      <c r="K43"/>
      <c r="L43" s="467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449" customFormat="1" ht="15.5" x14ac:dyDescent="0.35">
      <c r="A44" s="458"/>
      <c r="B44" s="458"/>
      <c r="C44" s="458"/>
      <c r="D44" s="458"/>
      <c r="E44" s="458"/>
      <c r="F44" s="458"/>
      <c r="G44" s="458"/>
      <c r="H44" s="458"/>
      <c r="I44" s="458"/>
      <c r="J44"/>
      <c r="K44"/>
      <c r="L44" s="467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449" customFormat="1" ht="15.5" x14ac:dyDescent="0.35">
      <c r="A45" s="458"/>
      <c r="B45" s="458"/>
      <c r="C45" s="458"/>
      <c r="D45" s="458"/>
      <c r="E45" s="458"/>
      <c r="F45" s="458"/>
      <c r="G45" s="458"/>
      <c r="H45" s="458"/>
      <c r="I45" s="458"/>
      <c r="J45"/>
      <c r="K45"/>
      <c r="L45" s="467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449" customFormat="1" ht="15.5" x14ac:dyDescent="0.35">
      <c r="A46" s="458"/>
      <c r="B46" s="458"/>
      <c r="C46" s="458"/>
      <c r="D46" s="458"/>
      <c r="E46" s="458"/>
      <c r="F46" s="458"/>
      <c r="G46" s="458"/>
      <c r="H46" s="458"/>
      <c r="I46" s="458"/>
      <c r="J46"/>
      <c r="K46"/>
      <c r="L46" s="467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:52" s="449" customFormat="1" ht="15.5" x14ac:dyDescent="0.35">
      <c r="A47" s="458"/>
      <c r="B47" s="458"/>
      <c r="C47" s="458"/>
      <c r="D47" s="458"/>
      <c r="E47" s="458"/>
      <c r="F47" s="458"/>
      <c r="G47" s="458"/>
      <c r="H47" s="458"/>
      <c r="I47" s="458"/>
      <c r="J47"/>
      <c r="K47"/>
      <c r="L47" s="46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449" customFormat="1" ht="15.5" x14ac:dyDescent="0.35">
      <c r="A48" s="458"/>
      <c r="B48" s="458"/>
      <c r="C48" s="458"/>
      <c r="D48" s="458"/>
      <c r="E48" s="458"/>
      <c r="F48" s="458"/>
      <c r="G48" s="458"/>
      <c r="H48" s="458"/>
      <c r="I48" s="458"/>
      <c r="J48"/>
      <c r="K48"/>
      <c r="L48" s="467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449" customFormat="1" ht="15.5" x14ac:dyDescent="0.35">
      <c r="A49" s="458"/>
      <c r="B49" s="458"/>
      <c r="C49" s="458"/>
      <c r="D49" s="458"/>
      <c r="E49" s="458"/>
      <c r="F49" s="458"/>
      <c r="G49" s="458"/>
      <c r="H49" s="458"/>
      <c r="I49" s="458"/>
      <c r="J49"/>
      <c r="K49"/>
      <c r="L49" s="467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449" customFormat="1" ht="15.5" x14ac:dyDescent="0.35">
      <c r="A50" s="458"/>
      <c r="B50" s="458"/>
      <c r="C50" s="458"/>
      <c r="D50" s="458"/>
      <c r="E50" s="458"/>
      <c r="F50" s="458"/>
      <c r="G50" s="458"/>
      <c r="H50" s="458"/>
      <c r="I50" s="458"/>
      <c r="J50"/>
      <c r="K50"/>
      <c r="L50" s="467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449" customFormat="1" ht="15.5" x14ac:dyDescent="0.35">
      <c r="A51" s="458"/>
      <c r="B51" s="458"/>
      <c r="C51" s="458"/>
      <c r="D51" s="458"/>
      <c r="E51" s="458"/>
      <c r="F51" s="458"/>
      <c r="G51" s="458"/>
      <c r="H51" s="458"/>
      <c r="I51" s="458"/>
      <c r="J51"/>
      <c r="K51"/>
      <c r="L51" s="467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449" customFormat="1" ht="15.5" x14ac:dyDescent="0.35">
      <c r="A52" s="458"/>
      <c r="B52" s="458"/>
      <c r="C52" s="458"/>
      <c r="D52" s="458"/>
      <c r="E52" s="458"/>
      <c r="F52" s="458"/>
      <c r="G52" s="458"/>
      <c r="H52" s="458"/>
      <c r="I52" s="458"/>
      <c r="J52"/>
      <c r="K52"/>
      <c r="L52" s="467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449" customFormat="1" ht="15.5" x14ac:dyDescent="0.35">
      <c r="A53" s="458"/>
      <c r="B53" s="458"/>
      <c r="C53" s="458"/>
      <c r="D53" s="458"/>
      <c r="E53" s="458"/>
      <c r="F53" s="458"/>
      <c r="G53" s="458"/>
      <c r="H53" s="458"/>
      <c r="I53" s="458"/>
      <c r="J53"/>
      <c r="K53"/>
      <c r="L53" s="467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:52" s="449" customFormat="1" ht="15.5" x14ac:dyDescent="0.35">
      <c r="A54" s="458"/>
      <c r="B54" s="458"/>
      <c r="C54" s="458"/>
      <c r="D54" s="458"/>
      <c r="E54" s="458"/>
      <c r="F54" s="458"/>
      <c r="G54" s="458"/>
      <c r="H54" s="458"/>
      <c r="I54" s="458"/>
      <c r="J54"/>
      <c r="K54"/>
      <c r="L54" s="467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449" customFormat="1" ht="15.5" x14ac:dyDescent="0.35">
      <c r="A55" s="458"/>
      <c r="B55" s="458"/>
      <c r="C55" s="458"/>
      <c r="D55" s="458"/>
      <c r="E55" s="458"/>
      <c r="F55" s="458"/>
      <c r="G55" s="458"/>
      <c r="H55" s="458"/>
      <c r="I55" s="458"/>
      <c r="J55"/>
      <c r="K55"/>
      <c r="L55" s="467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s="449" customFormat="1" ht="15.5" x14ac:dyDescent="0.35">
      <c r="A56" s="458"/>
      <c r="B56" s="458"/>
      <c r="C56" s="458"/>
      <c r="D56" s="458"/>
      <c r="E56" s="458"/>
      <c r="F56" s="458"/>
      <c r="G56" s="458"/>
      <c r="H56" s="458"/>
      <c r="I56" s="458"/>
      <c r="J56"/>
      <c r="K56"/>
      <c r="L56" s="467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s="449" customFormat="1" ht="15.5" x14ac:dyDescent="0.35">
      <c r="A57" s="458"/>
      <c r="B57" s="458"/>
      <c r="C57" s="458"/>
      <c r="D57" s="458"/>
      <c r="E57" s="458"/>
      <c r="F57" s="458"/>
      <c r="G57" s="458"/>
      <c r="H57" s="458"/>
      <c r="I57" s="458"/>
      <c r="J57"/>
      <c r="K57"/>
      <c r="L57" s="46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52" s="449" customFormat="1" ht="15.5" x14ac:dyDescent="0.35">
      <c r="A58" s="458"/>
      <c r="B58" s="458"/>
      <c r="C58" s="458"/>
      <c r="D58" s="458"/>
      <c r="E58" s="458"/>
      <c r="F58" s="458"/>
      <c r="G58" s="458"/>
      <c r="H58" s="458"/>
      <c r="I58" s="458"/>
      <c r="J58"/>
      <c r="K58"/>
      <c r="L58" s="467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:52" s="449" customFormat="1" ht="15.5" x14ac:dyDescent="0.35">
      <c r="A59" s="458"/>
      <c r="B59" s="458"/>
      <c r="C59" s="458"/>
      <c r="D59" s="458"/>
      <c r="E59" s="458"/>
      <c r="F59" s="458"/>
      <c r="G59" s="458"/>
      <c r="H59" s="458"/>
      <c r="I59" s="458"/>
      <c r="J59"/>
      <c r="K59"/>
      <c r="L59" s="467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449" customFormat="1" ht="15.5" x14ac:dyDescent="0.35">
      <c r="A60" s="458"/>
      <c r="B60" s="458"/>
      <c r="C60" s="458"/>
      <c r="D60" s="458"/>
      <c r="E60" s="458"/>
      <c r="F60" s="458"/>
      <c r="G60" s="458"/>
      <c r="H60" s="458"/>
      <c r="I60" s="458"/>
      <c r="J60"/>
      <c r="K60"/>
      <c r="L60" s="467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s="449" customFormat="1" ht="15.5" x14ac:dyDescent="0.35">
      <c r="A61" s="458"/>
      <c r="B61" s="458"/>
      <c r="C61" s="458"/>
      <c r="D61" s="458"/>
      <c r="E61" s="458"/>
      <c r="F61" s="458"/>
      <c r="G61" s="458"/>
      <c r="H61" s="458"/>
      <c r="I61" s="458"/>
      <c r="J61"/>
      <c r="K61"/>
      <c r="L61" s="467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:52" s="449" customFormat="1" ht="15.5" x14ac:dyDescent="0.35">
      <c r="A62" s="458"/>
      <c r="B62" s="458"/>
      <c r="C62" s="458"/>
      <c r="D62" s="458"/>
      <c r="E62" s="458"/>
      <c r="F62" s="458"/>
      <c r="G62" s="458"/>
      <c r="H62" s="458"/>
      <c r="I62" s="458"/>
      <c r="J62"/>
      <c r="K62"/>
      <c r="L62" s="467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:52" s="449" customFormat="1" ht="15.5" x14ac:dyDescent="0.35">
      <c r="A63" s="458"/>
      <c r="B63" s="458"/>
      <c r="C63" s="458"/>
      <c r="D63" s="458"/>
      <c r="E63" s="458"/>
      <c r="F63" s="458"/>
      <c r="G63" s="458"/>
      <c r="H63" s="458"/>
      <c r="I63" s="458"/>
      <c r="J63"/>
      <c r="K63"/>
      <c r="L63" s="467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s="449" customFormat="1" ht="15.5" x14ac:dyDescent="0.35">
      <c r="A64" s="458"/>
      <c r="B64" s="458"/>
      <c r="C64" s="458"/>
      <c r="D64" s="458"/>
      <c r="E64" s="458"/>
      <c r="F64" s="458"/>
      <c r="G64" s="458"/>
      <c r="H64" s="458"/>
      <c r="I64" s="458"/>
      <c r="J64"/>
      <c r="K64"/>
      <c r="L64" s="467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:52" s="449" customFormat="1" ht="15.5" x14ac:dyDescent="0.35">
      <c r="A65" s="458"/>
      <c r="B65" s="458"/>
      <c r="C65" s="458"/>
      <c r="D65" s="458"/>
      <c r="E65" s="458"/>
      <c r="F65" s="458"/>
      <c r="G65" s="458"/>
      <c r="H65" s="458"/>
      <c r="I65" s="458"/>
      <c r="J65"/>
      <c r="K65"/>
      <c r="L65" s="467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:52" s="449" customFormat="1" ht="15.5" x14ac:dyDescent="0.35">
      <c r="A66" s="458"/>
      <c r="B66" s="458"/>
      <c r="C66" s="458"/>
      <c r="D66" s="458"/>
      <c r="E66" s="458"/>
      <c r="F66" s="458"/>
      <c r="G66" s="458"/>
      <c r="H66" s="458"/>
      <c r="I66" s="458"/>
      <c r="J66"/>
      <c r="K66"/>
      <c r="L66" s="467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</row>
    <row r="67" spans="1:52" s="449" customFormat="1" ht="15.5" x14ac:dyDescent="0.35">
      <c r="A67" s="458"/>
      <c r="B67" s="458"/>
      <c r="C67" s="458"/>
      <c r="D67" s="458"/>
      <c r="E67" s="458"/>
      <c r="F67" s="458"/>
      <c r="G67" s="458"/>
      <c r="H67" s="458"/>
      <c r="I67" s="458"/>
      <c r="J67"/>
      <c r="K67"/>
      <c r="L67" s="4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</row>
    <row r="68" spans="1:52" s="449" customFormat="1" ht="15.5" x14ac:dyDescent="0.35">
      <c r="A68" s="458"/>
      <c r="B68" s="458"/>
      <c r="C68" s="458"/>
      <c r="D68" s="458"/>
      <c r="E68" s="458"/>
      <c r="F68" s="458"/>
      <c r="G68" s="458"/>
      <c r="H68" s="458"/>
      <c r="I68" s="458"/>
      <c r="J68"/>
      <c r="K68"/>
      <c r="L68" s="467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</row>
    <row r="69" spans="1:52" s="449" customFormat="1" ht="15.5" x14ac:dyDescent="0.35">
      <c r="A69" s="458"/>
      <c r="B69" s="458"/>
      <c r="C69" s="458"/>
      <c r="D69" s="458"/>
      <c r="E69" s="458"/>
      <c r="F69" s="458"/>
      <c r="G69" s="458"/>
      <c r="H69" s="458"/>
      <c r="I69" s="458"/>
      <c r="J69"/>
      <c r="K69"/>
      <c r="L69" s="467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</row>
    <row r="70" spans="1:52" s="449" customFormat="1" ht="15.5" x14ac:dyDescent="0.35">
      <c r="A70" s="458"/>
      <c r="B70" s="458"/>
      <c r="C70" s="458"/>
      <c r="D70" s="458"/>
      <c r="E70" s="458"/>
      <c r="F70" s="458"/>
      <c r="G70" s="458"/>
      <c r="H70" s="458"/>
      <c r="I70" s="458"/>
      <c r="J70"/>
      <c r="K70"/>
      <c r="L70" s="467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:52" s="449" customFormat="1" ht="15.5" x14ac:dyDescent="0.35">
      <c r="A71" s="458"/>
      <c r="B71" s="458"/>
      <c r="C71" s="458"/>
      <c r="D71" s="458"/>
      <c r="E71" s="458"/>
      <c r="F71" s="458"/>
      <c r="G71" s="458"/>
      <c r="H71" s="458"/>
      <c r="I71" s="458"/>
      <c r="J71"/>
      <c r="K71"/>
      <c r="L71" s="467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</row>
  </sheetData>
  <sheetProtection selectLockedCells="1" selectUnlockedCells="1"/>
  <sortState xmlns:xlrd2="http://schemas.microsoft.com/office/spreadsheetml/2017/richdata2" ref="A3:J23">
    <sortCondition descending="1" ref="J3:J23"/>
  </sortState>
  <mergeCells count="5">
    <mergeCell ref="B1:D1"/>
    <mergeCell ref="G1:G2"/>
    <mergeCell ref="H1:H2"/>
    <mergeCell ref="I1:I2"/>
    <mergeCell ref="J1:J2"/>
  </mergeCells>
  <printOptions horizontalCentered="1"/>
  <pageMargins left="0.196527777777778" right="0.235416666666667" top="0.90625" bottom="0.63124999999999998" header="0.59027777777777801" footer="0.39374999999999999"/>
  <pageSetup paperSize="9" scale="9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view="pageBreakPreview" zoomScale="110" zoomScaleNormal="100" zoomScaleSheetLayoutView="110" workbookViewId="0">
      <selection activeCell="Q14" sqref="Q14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861" t="s">
        <v>14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</row>
    <row r="2" spans="1:16" s="2" customFormat="1" ht="13.5" customHeight="1" x14ac:dyDescent="0.35">
      <c r="A2" s="153" t="s">
        <v>15</v>
      </c>
      <c r="B2" s="862" t="s">
        <v>175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196" t="s">
        <v>21</v>
      </c>
      <c r="N3" s="197" t="s">
        <v>176</v>
      </c>
    </row>
    <row r="4" spans="1:16" s="2" customFormat="1" ht="13.5" customHeight="1" x14ac:dyDescent="0.35">
      <c r="A4" s="154" t="s">
        <v>23</v>
      </c>
      <c r="B4" s="863">
        <v>42721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3" t="s">
        <v>177</v>
      </c>
      <c r="N5" s="853"/>
      <c r="P5" s="100"/>
    </row>
    <row r="6" spans="1:16" s="2" customFormat="1" ht="13.5" customHeight="1" x14ac:dyDescent="0.35">
      <c r="A6" s="154" t="s">
        <v>28</v>
      </c>
      <c r="B6" s="854"/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3"/>
      <c r="N6" s="853"/>
    </row>
    <row r="7" spans="1:16" s="2" customFormat="1" ht="13.5" customHeight="1" x14ac:dyDescent="0.35">
      <c r="A7" s="155" t="s">
        <v>29</v>
      </c>
      <c r="B7" s="854" t="s">
        <v>178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3"/>
      <c r="N7" s="853"/>
    </row>
    <row r="8" spans="1:16" s="2" customFormat="1" ht="13.5" customHeight="1" x14ac:dyDescent="0.35">
      <c r="A8" s="154" t="s">
        <v>35</v>
      </c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3"/>
      <c r="N8" s="853"/>
      <c r="P8" s="101"/>
    </row>
    <row r="9" spans="1:16" s="2" customFormat="1" ht="13.5" customHeight="1" x14ac:dyDescent="0.3">
      <c r="A9" s="156" t="s">
        <v>37</v>
      </c>
      <c r="B9" s="856"/>
      <c r="C9" s="856"/>
      <c r="D9" s="856"/>
      <c r="E9" s="856"/>
      <c r="F9" s="856"/>
      <c r="G9" s="856"/>
      <c r="H9" s="856"/>
      <c r="I9" s="856"/>
      <c r="J9" s="856"/>
      <c r="K9" s="856"/>
      <c r="L9" s="856"/>
      <c r="M9" s="853"/>
      <c r="N9" s="853"/>
    </row>
    <row r="10" spans="1:16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57" t="s">
        <v>131</v>
      </c>
      <c r="E10" s="857"/>
      <c r="F10" s="858" t="s">
        <v>132</v>
      </c>
      <c r="G10" s="858"/>
      <c r="H10" s="859" t="s">
        <v>133</v>
      </c>
      <c r="I10" s="859"/>
      <c r="J10" s="860" t="s">
        <v>134</v>
      </c>
      <c r="K10" s="860"/>
      <c r="L10" s="860"/>
      <c r="M10" s="849" t="s">
        <v>45</v>
      </c>
      <c r="N10" s="849"/>
    </row>
    <row r="11" spans="1:16" s="3" customFormat="1" ht="15.75" customHeight="1" x14ac:dyDescent="0.3">
      <c r="A11" s="850"/>
      <c r="B11" s="851"/>
      <c r="C11" s="852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21" customHeight="1" x14ac:dyDescent="0.3">
      <c r="A12" s="318"/>
      <c r="B12" s="163"/>
      <c r="C12" s="319"/>
      <c r="D12" s="173"/>
      <c r="E12" s="224"/>
      <c r="F12" s="169"/>
      <c r="G12" s="224"/>
      <c r="H12" s="169"/>
      <c r="I12" s="337"/>
      <c r="J12" s="342"/>
      <c r="K12" s="343"/>
      <c r="L12" s="344"/>
      <c r="M12" s="348"/>
      <c r="N12" s="313"/>
    </row>
    <row r="13" spans="1:16" ht="21" customHeight="1" x14ac:dyDescent="0.3">
      <c r="A13" s="322"/>
      <c r="B13" s="171"/>
      <c r="C13" s="179"/>
      <c r="D13" s="173"/>
      <c r="E13" s="224"/>
      <c r="F13" s="177"/>
      <c r="G13" s="224"/>
      <c r="H13" s="177"/>
      <c r="I13" s="341"/>
      <c r="J13" s="342"/>
      <c r="K13" s="343"/>
      <c r="L13" s="344"/>
      <c r="M13" s="348"/>
      <c r="N13" s="313"/>
    </row>
    <row r="14" spans="1:16" ht="21" customHeight="1" x14ac:dyDescent="0.3">
      <c r="A14" s="323"/>
      <c r="B14" s="171"/>
      <c r="C14" s="172"/>
      <c r="D14" s="173"/>
      <c r="E14" s="224"/>
      <c r="F14" s="177"/>
      <c r="G14" s="224"/>
      <c r="H14" s="177"/>
      <c r="I14" s="341"/>
      <c r="J14" s="342"/>
      <c r="K14" s="343"/>
      <c r="L14" s="344"/>
      <c r="M14" s="348"/>
      <c r="N14" s="313"/>
    </row>
    <row r="15" spans="1:16" ht="21" customHeight="1" x14ac:dyDescent="0.3">
      <c r="A15" s="323"/>
      <c r="B15" s="171"/>
      <c r="C15" s="172"/>
      <c r="D15" s="173"/>
      <c r="E15" s="224"/>
      <c r="F15" s="177"/>
      <c r="G15" s="224"/>
      <c r="H15" s="177"/>
      <c r="I15" s="341"/>
      <c r="J15" s="342"/>
      <c r="K15" s="343"/>
      <c r="L15" s="344"/>
      <c r="M15" s="348"/>
      <c r="N15" s="313"/>
    </row>
    <row r="16" spans="1:16" ht="21" customHeight="1" x14ac:dyDescent="0.3">
      <c r="A16" s="327"/>
      <c r="B16" s="171"/>
      <c r="C16" s="179"/>
      <c r="D16" s="173"/>
      <c r="E16" s="224"/>
      <c r="F16" s="177"/>
      <c r="G16" s="224"/>
      <c r="H16" s="177"/>
      <c r="I16" s="341"/>
      <c r="J16" s="342"/>
      <c r="K16" s="343"/>
      <c r="L16" s="344"/>
      <c r="M16" s="348"/>
      <c r="N16" s="313"/>
    </row>
    <row r="17" spans="1:14" ht="21" customHeight="1" x14ac:dyDescent="0.3">
      <c r="A17" s="329"/>
      <c r="B17" s="171"/>
      <c r="C17" s="185"/>
      <c r="D17" s="173"/>
      <c r="E17" s="224"/>
      <c r="F17" s="177"/>
      <c r="G17" s="224"/>
      <c r="H17" s="177"/>
      <c r="I17" s="341"/>
      <c r="J17" s="342"/>
      <c r="K17" s="343"/>
      <c r="L17" s="344"/>
      <c r="M17" s="348"/>
      <c r="N17" s="313"/>
    </row>
    <row r="18" spans="1:14" ht="21" customHeight="1" x14ac:dyDescent="0.3">
      <c r="A18" s="329"/>
      <c r="B18" s="171"/>
      <c r="C18" s="172"/>
      <c r="D18" s="173"/>
      <c r="E18" s="224"/>
      <c r="F18" s="177"/>
      <c r="G18" s="224"/>
      <c r="H18" s="177"/>
      <c r="I18" s="341"/>
      <c r="J18" s="342"/>
      <c r="K18" s="343"/>
      <c r="L18" s="344"/>
      <c r="M18" s="348"/>
      <c r="N18" s="313"/>
    </row>
    <row r="19" spans="1:14" ht="21" customHeight="1" x14ac:dyDescent="0.3">
      <c r="A19" s="330"/>
      <c r="B19" s="171"/>
      <c r="C19" s="185"/>
      <c r="D19" s="173"/>
      <c r="E19" s="224"/>
      <c r="F19" s="177"/>
      <c r="G19" s="224"/>
      <c r="H19" s="177"/>
      <c r="I19" s="341"/>
      <c r="J19" s="342"/>
      <c r="K19" s="343"/>
      <c r="L19" s="344"/>
      <c r="M19" s="348"/>
      <c r="N19" s="313"/>
    </row>
    <row r="20" spans="1:14" ht="21" customHeight="1" x14ac:dyDescent="0.3">
      <c r="A20" s="323"/>
      <c r="B20" s="331"/>
      <c r="C20" s="172"/>
      <c r="D20" s="173"/>
      <c r="E20" s="224"/>
      <c r="F20" s="177"/>
      <c r="G20" s="224"/>
      <c r="H20" s="177"/>
      <c r="I20" s="341"/>
      <c r="J20" s="342"/>
      <c r="K20" s="343"/>
      <c r="L20" s="344"/>
      <c r="M20" s="348"/>
      <c r="N20" s="313"/>
    </row>
    <row r="21" spans="1:14" ht="21" customHeight="1" x14ac:dyDescent="0.3">
      <c r="A21" s="323"/>
      <c r="B21" s="171"/>
      <c r="C21" s="172"/>
      <c r="D21" s="173"/>
      <c r="E21" s="224"/>
      <c r="F21" s="177"/>
      <c r="G21" s="224"/>
      <c r="H21" s="177"/>
      <c r="I21" s="341"/>
      <c r="J21" s="342"/>
      <c r="K21" s="343"/>
      <c r="L21" s="344"/>
      <c r="M21" s="348"/>
      <c r="N21" s="313"/>
    </row>
    <row r="22" spans="1:14" ht="21" customHeight="1" x14ac:dyDescent="0.3">
      <c r="A22" s="330"/>
      <c r="B22" s="171"/>
      <c r="C22" s="185"/>
      <c r="D22" s="173"/>
      <c r="E22" s="224"/>
      <c r="F22" s="177"/>
      <c r="G22" s="224"/>
      <c r="H22" s="177"/>
      <c r="I22" s="341"/>
      <c r="J22" s="342"/>
      <c r="K22" s="343"/>
      <c r="L22" s="344"/>
      <c r="M22" s="348"/>
      <c r="N22" s="313"/>
    </row>
    <row r="23" spans="1:14" ht="21" customHeight="1" x14ac:dyDescent="0.3">
      <c r="A23" s="329"/>
      <c r="B23" s="171"/>
      <c r="C23" s="179"/>
      <c r="D23" s="173"/>
      <c r="E23" s="224"/>
      <c r="F23" s="177"/>
      <c r="G23" s="224"/>
      <c r="H23" s="177"/>
      <c r="I23" s="341"/>
      <c r="J23" s="342"/>
      <c r="K23" s="343"/>
      <c r="L23" s="356"/>
      <c r="M23" s="348"/>
      <c r="N23" s="357"/>
    </row>
    <row r="24" spans="1:14" ht="21" customHeight="1" x14ac:dyDescent="0.3">
      <c r="A24" s="332"/>
      <c r="B24" s="171"/>
      <c r="C24" s="172"/>
      <c r="D24" s="173"/>
      <c r="E24" s="224"/>
      <c r="F24" s="177"/>
      <c r="G24" s="224"/>
      <c r="H24" s="177"/>
      <c r="I24" s="341"/>
      <c r="J24" s="342"/>
      <c r="K24" s="343"/>
      <c r="L24" s="344"/>
      <c r="M24" s="348"/>
      <c r="N24" s="313"/>
    </row>
    <row r="25" spans="1:14" ht="21" customHeight="1" x14ac:dyDescent="0.3">
      <c r="A25" s="332"/>
      <c r="B25" s="171"/>
      <c r="C25" s="172"/>
      <c r="D25" s="173"/>
      <c r="E25" s="224"/>
      <c r="F25" s="177"/>
      <c r="G25" s="224"/>
      <c r="H25" s="177"/>
      <c r="I25" s="341"/>
      <c r="J25" s="342"/>
      <c r="K25" s="343"/>
      <c r="L25" s="344"/>
      <c r="M25" s="348"/>
      <c r="N25" s="313"/>
    </row>
    <row r="26" spans="1:14" ht="21" customHeight="1" x14ac:dyDescent="0.3">
      <c r="A26" s="330"/>
      <c r="B26" s="171"/>
      <c r="C26" s="185"/>
      <c r="D26" s="173"/>
      <c r="E26" s="224"/>
      <c r="F26" s="177"/>
      <c r="G26" s="224"/>
      <c r="H26" s="177"/>
      <c r="I26" s="341"/>
      <c r="J26" s="342"/>
      <c r="K26" s="343"/>
      <c r="L26" s="344"/>
      <c r="M26" s="348"/>
      <c r="N26" s="313"/>
    </row>
    <row r="27" spans="1:14" ht="21" customHeight="1" x14ac:dyDescent="0.3">
      <c r="A27" s="323"/>
      <c r="B27" s="171"/>
      <c r="C27" s="172"/>
      <c r="D27" s="173"/>
      <c r="E27" s="224"/>
      <c r="F27" s="177"/>
      <c r="G27" s="224"/>
      <c r="H27" s="177"/>
      <c r="I27" s="341"/>
      <c r="J27" s="342"/>
      <c r="K27" s="343"/>
      <c r="L27" s="344"/>
      <c r="M27" s="348"/>
      <c r="N27" s="313"/>
    </row>
    <row r="28" spans="1:14" ht="21" customHeight="1" x14ac:dyDescent="0.3">
      <c r="A28" s="323"/>
      <c r="B28" s="171"/>
      <c r="C28" s="172"/>
      <c r="D28" s="173"/>
      <c r="E28" s="224"/>
      <c r="F28" s="177"/>
      <c r="G28" s="224"/>
      <c r="H28" s="177"/>
      <c r="I28" s="341"/>
      <c r="J28" s="342"/>
      <c r="K28" s="343"/>
      <c r="L28" s="344"/>
      <c r="M28" s="348"/>
      <c r="N28" s="313"/>
    </row>
    <row r="29" spans="1:14" ht="21" customHeight="1" x14ac:dyDescent="0.3">
      <c r="A29" s="323"/>
      <c r="B29" s="171"/>
      <c r="C29" s="172"/>
      <c r="D29" s="173"/>
      <c r="E29" s="224"/>
      <c r="F29" s="177"/>
      <c r="G29" s="224"/>
      <c r="H29" s="177"/>
      <c r="I29" s="341"/>
      <c r="J29" s="342"/>
      <c r="K29" s="343"/>
      <c r="L29" s="344"/>
      <c r="M29" s="348"/>
      <c r="N29" s="313"/>
    </row>
    <row r="30" spans="1:14" ht="21" customHeight="1" x14ac:dyDescent="0.3">
      <c r="A30" s="323"/>
      <c r="B30" s="171"/>
      <c r="C30" s="172"/>
      <c r="D30" s="173"/>
      <c r="E30" s="224"/>
      <c r="F30" s="177"/>
      <c r="G30" s="224"/>
      <c r="H30" s="177"/>
      <c r="I30" s="341"/>
      <c r="J30" s="342"/>
      <c r="K30" s="343"/>
      <c r="L30" s="344"/>
      <c r="M30" s="348"/>
      <c r="N30" s="313"/>
    </row>
    <row r="31" spans="1:14" ht="21" customHeight="1" x14ac:dyDescent="0.3">
      <c r="A31" s="333"/>
      <c r="B31" s="187"/>
      <c r="C31" s="188"/>
      <c r="D31" s="189"/>
      <c r="E31" s="246"/>
      <c r="F31" s="193"/>
      <c r="G31" s="246"/>
      <c r="H31" s="193"/>
      <c r="I31" s="358"/>
      <c r="J31" s="359"/>
      <c r="K31" s="360"/>
      <c r="L31" s="361"/>
      <c r="M31" s="362"/>
      <c r="N31" s="363"/>
    </row>
    <row r="32" spans="1:14" ht="21" customHeight="1" x14ac:dyDescent="0.3">
      <c r="A32" s="318"/>
      <c r="B32" s="163"/>
      <c r="C32" s="319"/>
      <c r="D32" s="165"/>
      <c r="E32" s="224"/>
      <c r="F32" s="169"/>
      <c r="G32" s="224"/>
      <c r="H32" s="169"/>
      <c r="I32" s="341"/>
      <c r="J32" s="465"/>
      <c r="K32" s="343"/>
      <c r="L32" s="344"/>
      <c r="M32" s="466"/>
      <c r="N32" s="313"/>
    </row>
    <row r="33" spans="1:14" ht="21" customHeight="1" x14ac:dyDescent="0.3">
      <c r="A33" s="332"/>
      <c r="B33" s="171"/>
      <c r="C33" s="172"/>
      <c r="D33" s="173"/>
      <c r="E33" s="224"/>
      <c r="F33" s="177"/>
      <c r="G33" s="224"/>
      <c r="H33" s="177"/>
      <c r="I33" s="341"/>
      <c r="J33" s="342"/>
      <c r="K33" s="343"/>
      <c r="L33" s="344"/>
      <c r="M33" s="348"/>
      <c r="N33" s="313"/>
    </row>
    <row r="34" spans="1:14" ht="21" customHeight="1" x14ac:dyDescent="0.3">
      <c r="A34" s="332"/>
      <c r="B34" s="171"/>
      <c r="C34" s="172"/>
      <c r="D34" s="173"/>
      <c r="E34" s="224"/>
      <c r="F34" s="177"/>
      <c r="G34" s="224"/>
      <c r="H34" s="177"/>
      <c r="I34" s="341"/>
      <c r="J34" s="342"/>
      <c r="K34" s="343"/>
      <c r="L34" s="344"/>
      <c r="M34" s="348"/>
      <c r="N34" s="313"/>
    </row>
    <row r="35" spans="1:14" ht="22.5" customHeight="1" x14ac:dyDescent="0.3">
      <c r="A35" s="333"/>
      <c r="B35" s="187"/>
      <c r="C35" s="188"/>
      <c r="D35" s="189"/>
      <c r="E35" s="246"/>
      <c r="F35" s="193"/>
      <c r="G35" s="246"/>
      <c r="H35" s="193"/>
      <c r="I35" s="358"/>
      <c r="J35" s="359"/>
      <c r="K35" s="360"/>
      <c r="L35" s="361"/>
      <c r="M35" s="362"/>
      <c r="N35" s="363"/>
    </row>
  </sheetData>
  <sheetProtection selectLockedCells="1" selectUnlockedCells="1"/>
  <mergeCells count="18">
    <mergeCell ref="A1:N1"/>
    <mergeCell ref="B2:L2"/>
    <mergeCell ref="B3:L3"/>
    <mergeCell ref="B4:L4"/>
    <mergeCell ref="B5:L5"/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</mergeCells>
  <printOptions horizontalCentered="1" verticalCentered="1"/>
  <pageMargins left="0.118055555555556" right="0.118055555555556" top="0.15763888888888899" bottom="0.15763888888888899" header="0.51041666666666696" footer="0.51041666666666696"/>
  <pageSetup paperSize="9" orientation="landscape" horizontalDpi="300" verticalDpi="30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71"/>
  <sheetViews>
    <sheetView view="pageBreakPreview" zoomScale="110" zoomScaleNormal="100" zoomScaleSheetLayoutView="110" workbookViewId="0">
      <selection activeCell="Q14" sqref="Q14"/>
    </sheetView>
  </sheetViews>
  <sheetFormatPr defaultColWidth="11.08984375" defaultRowHeight="12.5" x14ac:dyDescent="0.25"/>
  <cols>
    <col min="1" max="1" width="21" customWidth="1"/>
    <col min="2" max="7" width="5.54296875" customWidth="1"/>
    <col min="8" max="8" width="6.36328125" customWidth="1"/>
    <col min="9" max="11" width="9.1796875" customWidth="1"/>
    <col min="12" max="12" width="11.08984375" customWidth="1"/>
  </cols>
  <sheetData>
    <row r="1" spans="1:51" ht="18" customHeight="1" x14ac:dyDescent="0.4">
      <c r="A1" s="460"/>
      <c r="B1" s="864" t="s">
        <v>163</v>
      </c>
      <c r="C1" s="864"/>
      <c r="D1" s="864"/>
      <c r="E1" s="864"/>
      <c r="F1" s="864"/>
      <c r="G1" s="864"/>
      <c r="H1" s="864"/>
      <c r="I1" s="865" t="s">
        <v>164</v>
      </c>
      <c r="J1" s="866" t="s">
        <v>2</v>
      </c>
      <c r="K1" s="866" t="s">
        <v>165</v>
      </c>
      <c r="L1" s="866" t="s">
        <v>11</v>
      </c>
    </row>
    <row r="2" spans="1:51" s="449" customFormat="1" ht="18" x14ac:dyDescent="0.4">
      <c r="A2" s="452" t="s">
        <v>166</v>
      </c>
      <c r="B2" s="451" t="s">
        <v>167</v>
      </c>
      <c r="C2" s="451" t="s">
        <v>168</v>
      </c>
      <c r="D2" s="451" t="s">
        <v>169</v>
      </c>
      <c r="E2" s="451" t="s">
        <v>170</v>
      </c>
      <c r="F2" s="451" t="s">
        <v>171</v>
      </c>
      <c r="G2" s="451" t="s">
        <v>172</v>
      </c>
      <c r="H2" s="461" t="s">
        <v>43</v>
      </c>
      <c r="I2" s="865"/>
      <c r="J2" s="866"/>
      <c r="K2" s="866"/>
      <c r="L2" s="866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449" customFormat="1" ht="21" customHeight="1" x14ac:dyDescent="0.25">
      <c r="A3" s="462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449" customFormat="1" ht="21" customHeight="1" x14ac:dyDescent="0.25">
      <c r="A4" s="462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449" customFormat="1" ht="21" customHeight="1" x14ac:dyDescent="0.25">
      <c r="A5" s="462"/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449" customFormat="1" ht="21" customHeight="1" x14ac:dyDescent="0.25">
      <c r="A6" s="462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449" customFormat="1" ht="21" customHeight="1" x14ac:dyDescent="0.25">
      <c r="A7" s="462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449" customFormat="1" ht="21" customHeight="1" x14ac:dyDescent="0.25">
      <c r="A8" s="462"/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449" customFormat="1" ht="21" customHeight="1" x14ac:dyDescent="0.25">
      <c r="A9" s="462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449" customFormat="1" ht="21" customHeight="1" x14ac:dyDescent="0.25">
      <c r="A10" s="462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s="449" customFormat="1" ht="21" customHeight="1" x14ac:dyDescent="0.25">
      <c r="A11" s="462"/>
      <c r="B11" s="454"/>
      <c r="C11" s="454"/>
      <c r="D11" s="454"/>
      <c r="E11" s="454"/>
      <c r="F11" s="454"/>
      <c r="G11" s="454"/>
      <c r="H11" s="454"/>
      <c r="I11" s="454"/>
      <c r="J11" s="454"/>
      <c r="K11" s="454"/>
      <c r="L11" s="45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449" customFormat="1" ht="21" customHeight="1" x14ac:dyDescent="0.25">
      <c r="A12" s="462"/>
      <c r="B12" s="454"/>
      <c r="C12" s="454"/>
      <c r="D12" s="454"/>
      <c r="E12" s="454"/>
      <c r="F12" s="454"/>
      <c r="G12" s="454"/>
      <c r="H12" s="454"/>
      <c r="I12" s="454"/>
      <c r="J12" s="454"/>
      <c r="K12" s="454"/>
      <c r="L12" s="45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449" customFormat="1" ht="21" customHeight="1" x14ac:dyDescent="0.25">
      <c r="A13" s="462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449" customFormat="1" ht="21" customHeight="1" x14ac:dyDescent="0.25">
      <c r="A14" s="462"/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449" customFormat="1" ht="21" customHeight="1" x14ac:dyDescent="0.25">
      <c r="A15" s="462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449" customFormat="1" ht="21" customHeight="1" x14ac:dyDescent="0.25">
      <c r="A16" s="462"/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449" customFormat="1" ht="21" customHeight="1" x14ac:dyDescent="0.25">
      <c r="A17" s="462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449" customFormat="1" ht="21" customHeight="1" x14ac:dyDescent="0.25">
      <c r="A18" s="462"/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449" customFormat="1" ht="21" customHeight="1" x14ac:dyDescent="0.25">
      <c r="A19" s="462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449" customFormat="1" ht="21" customHeight="1" x14ac:dyDescent="0.25">
      <c r="A20" s="462"/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449" customFormat="1" ht="21" customHeight="1" x14ac:dyDescent="0.25">
      <c r="A21" s="462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449" customFormat="1" ht="21" customHeight="1" x14ac:dyDescent="0.25">
      <c r="A22" s="462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449" customFormat="1" ht="21" customHeight="1" x14ac:dyDescent="0.25">
      <c r="A23" s="462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5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449" customFormat="1" ht="21" customHeight="1" x14ac:dyDescent="0.25">
      <c r="A24" s="462"/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449" customFormat="1" ht="21" customHeight="1" x14ac:dyDescent="0.25">
      <c r="A25" s="462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449" customFormat="1" ht="21" customHeight="1" x14ac:dyDescent="0.25">
      <c r="A26" s="462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5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449" customFormat="1" ht="21" customHeight="1" x14ac:dyDescent="0.35">
      <c r="A27" s="463"/>
      <c r="B27" s="457"/>
      <c r="C27" s="457"/>
      <c r="D27" s="457"/>
      <c r="E27" s="457"/>
      <c r="F27" s="457"/>
      <c r="G27" s="457"/>
      <c r="H27" s="459"/>
      <c r="I27" s="459"/>
      <c r="J27" s="459"/>
      <c r="K27" s="459"/>
      <c r="L27" s="459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449" customFormat="1" ht="21" customHeight="1" x14ac:dyDescent="0.35">
      <c r="A28" s="463"/>
      <c r="B28" s="457"/>
      <c r="C28" s="457"/>
      <c r="D28" s="457"/>
      <c r="E28" s="457"/>
      <c r="F28" s="457"/>
      <c r="G28" s="457"/>
      <c r="H28" s="459"/>
      <c r="I28" s="459"/>
      <c r="J28" s="459"/>
      <c r="K28" s="459"/>
      <c r="L28" s="459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449" customFormat="1" ht="21" customHeight="1" x14ac:dyDescent="0.35">
      <c r="A29" s="463"/>
      <c r="B29" s="457"/>
      <c r="C29" s="457"/>
      <c r="D29" s="457"/>
      <c r="E29" s="457"/>
      <c r="F29" s="457"/>
      <c r="G29" s="457"/>
      <c r="H29" s="459"/>
      <c r="I29" s="459"/>
      <c r="J29" s="459"/>
      <c r="K29" s="459"/>
      <c r="L29" s="45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449" customFormat="1" ht="21" customHeight="1" x14ac:dyDescent="0.35">
      <c r="A30" s="463"/>
      <c r="B30" s="457"/>
      <c r="C30" s="457"/>
      <c r="D30" s="457"/>
      <c r="E30" s="457"/>
      <c r="F30" s="457"/>
      <c r="G30" s="457"/>
      <c r="H30" s="459"/>
      <c r="I30" s="459"/>
      <c r="J30" s="459"/>
      <c r="K30" s="459"/>
      <c r="L30" s="459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449" customFormat="1" ht="21" customHeight="1" x14ac:dyDescent="0.35">
      <c r="A31" s="463"/>
      <c r="B31" s="457"/>
      <c r="C31" s="457"/>
      <c r="D31" s="457"/>
      <c r="E31" s="457"/>
      <c r="F31" s="457"/>
      <c r="G31" s="457"/>
      <c r="H31" s="459"/>
      <c r="I31" s="459"/>
      <c r="J31" s="459"/>
      <c r="K31" s="459"/>
      <c r="L31" s="459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449" customFormat="1" ht="21" customHeight="1" x14ac:dyDescent="0.35">
      <c r="A32" s="463"/>
      <c r="B32" s="457"/>
      <c r="C32" s="457"/>
      <c r="D32" s="457"/>
      <c r="E32" s="457"/>
      <c r="F32" s="457"/>
      <c r="G32" s="457"/>
      <c r="H32" s="459"/>
      <c r="I32" s="459"/>
      <c r="J32" s="459"/>
      <c r="K32" s="459"/>
      <c r="L32" s="459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449" customFormat="1" ht="20.25" customHeight="1" x14ac:dyDescent="0.35">
      <c r="A33" s="463"/>
      <c r="B33" s="457"/>
      <c r="C33" s="457"/>
      <c r="D33" s="457"/>
      <c r="E33" s="457"/>
      <c r="F33" s="457"/>
      <c r="G33" s="457"/>
      <c r="H33" s="459"/>
      <c r="I33" s="459"/>
      <c r="J33" s="459"/>
      <c r="K33" s="459"/>
      <c r="L33" s="459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449" customFormat="1" ht="20.25" customHeight="1" x14ac:dyDescent="0.35">
      <c r="A34" s="463"/>
      <c r="B34" s="457"/>
      <c r="C34" s="457"/>
      <c r="D34" s="457"/>
      <c r="E34" s="457"/>
      <c r="F34" s="457"/>
      <c r="G34" s="457"/>
      <c r="H34" s="459"/>
      <c r="I34" s="459"/>
      <c r="J34" s="459"/>
      <c r="K34" s="459"/>
      <c r="L34" s="459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449" customFormat="1" ht="20.25" customHeight="1" x14ac:dyDescent="0.35">
      <c r="A35" s="463"/>
      <c r="B35" s="457"/>
      <c r="C35" s="457"/>
      <c r="D35" s="457"/>
      <c r="E35" s="457"/>
      <c r="F35" s="457"/>
      <c r="G35" s="457"/>
      <c r="H35" s="459"/>
      <c r="I35" s="459"/>
      <c r="J35" s="459"/>
      <c r="K35" s="459"/>
      <c r="L35" s="459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449" customFormat="1" ht="20.25" customHeight="1" x14ac:dyDescent="0.35">
      <c r="A36" s="463"/>
      <c r="B36" s="457"/>
      <c r="C36" s="457"/>
      <c r="D36" s="457"/>
      <c r="E36" s="457"/>
      <c r="F36" s="457"/>
      <c r="G36" s="457"/>
      <c r="H36" s="459"/>
      <c r="I36" s="459"/>
      <c r="J36" s="459"/>
      <c r="K36" s="459"/>
      <c r="L36" s="459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449" customFormat="1" ht="20.25" customHeight="1" x14ac:dyDescent="0.35">
      <c r="A37" s="463"/>
      <c r="B37" s="457"/>
      <c r="C37" s="457"/>
      <c r="D37" s="457"/>
      <c r="E37" s="457"/>
      <c r="F37" s="457"/>
      <c r="G37" s="457"/>
      <c r="H37" s="459"/>
      <c r="I37" s="459"/>
      <c r="J37" s="459"/>
      <c r="K37" s="459"/>
      <c r="L37" s="459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449" customFormat="1" ht="17.5" x14ac:dyDescent="0.35">
      <c r="A38" s="463"/>
      <c r="B38" s="457"/>
      <c r="C38" s="457"/>
      <c r="D38" s="457"/>
      <c r="E38" s="457"/>
      <c r="F38" s="457"/>
      <c r="G38" s="457"/>
      <c r="H38" s="459"/>
      <c r="I38" s="459"/>
      <c r="J38" s="459"/>
      <c r="K38" s="459"/>
      <c r="L38" s="459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449" customFormat="1" ht="17.5" x14ac:dyDescent="0.35">
      <c r="A39" s="463"/>
      <c r="B39" s="457"/>
      <c r="C39" s="457"/>
      <c r="D39" s="457"/>
      <c r="E39" s="457"/>
      <c r="F39" s="457"/>
      <c r="G39" s="457"/>
      <c r="H39" s="459"/>
      <c r="I39" s="459"/>
      <c r="J39" s="459"/>
      <c r="K39" s="459"/>
      <c r="L39" s="45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449" customFormat="1" ht="17.5" x14ac:dyDescent="0.35">
      <c r="A40" s="463"/>
      <c r="B40" s="457"/>
      <c r="C40" s="457"/>
      <c r="D40" s="457"/>
      <c r="E40" s="457"/>
      <c r="F40" s="457"/>
      <c r="G40" s="457"/>
      <c r="H40" s="459"/>
      <c r="I40" s="459"/>
      <c r="J40" s="459"/>
      <c r="K40" s="459"/>
      <c r="L40" s="45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449" customFormat="1" ht="17.5" x14ac:dyDescent="0.35">
      <c r="A41" s="464"/>
      <c r="B41" s="457"/>
      <c r="C41" s="457"/>
      <c r="D41" s="457"/>
      <c r="E41" s="457"/>
      <c r="F41" s="457"/>
      <c r="G41" s="457"/>
      <c r="H41" s="459"/>
      <c r="I41" s="459"/>
      <c r="J41" s="459"/>
      <c r="K41" s="459"/>
      <c r="L41" s="459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449" customFormat="1" ht="15.5" x14ac:dyDescent="0.35">
      <c r="A42" s="458"/>
      <c r="B42" s="458"/>
      <c r="C42" s="458"/>
      <c r="D42" s="458"/>
      <c r="E42" s="458"/>
      <c r="F42" s="458"/>
      <c r="G42" s="458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449" customFormat="1" ht="15.5" x14ac:dyDescent="0.35">
      <c r="A43" s="458"/>
      <c r="B43" s="458"/>
      <c r="C43" s="458"/>
      <c r="D43" s="458"/>
      <c r="E43" s="458"/>
      <c r="F43" s="458"/>
      <c r="G43" s="458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449" customFormat="1" ht="15.5" x14ac:dyDescent="0.35">
      <c r="A44" s="458"/>
      <c r="B44" s="458"/>
      <c r="C44" s="458"/>
      <c r="D44" s="458"/>
      <c r="E44" s="458"/>
      <c r="F44" s="458"/>
      <c r="G44" s="45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449" customFormat="1" ht="15.5" x14ac:dyDescent="0.35">
      <c r="A45" s="458"/>
      <c r="B45" s="458"/>
      <c r="C45" s="458"/>
      <c r="D45" s="458"/>
      <c r="E45" s="458"/>
      <c r="F45" s="458"/>
      <c r="G45" s="458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449" customFormat="1" ht="15.5" x14ac:dyDescent="0.35">
      <c r="A46" s="458"/>
      <c r="B46" s="458"/>
      <c r="C46" s="458"/>
      <c r="D46" s="458"/>
      <c r="E46" s="458"/>
      <c r="F46" s="458"/>
      <c r="G46" s="45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449" customFormat="1" ht="15.5" x14ac:dyDescent="0.35">
      <c r="A47" s="458"/>
      <c r="B47" s="458"/>
      <c r="C47" s="458"/>
      <c r="D47" s="458"/>
      <c r="E47" s="458"/>
      <c r="F47" s="458"/>
      <c r="G47" s="458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449" customFormat="1" ht="15.5" x14ac:dyDescent="0.35">
      <c r="A48" s="458"/>
      <c r="B48" s="458"/>
      <c r="C48" s="458"/>
      <c r="D48" s="458"/>
      <c r="E48" s="458"/>
      <c r="F48" s="458"/>
      <c r="G48" s="45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449" customFormat="1" ht="15.5" x14ac:dyDescent="0.35">
      <c r="A49" s="458"/>
      <c r="B49" s="458"/>
      <c r="C49" s="458"/>
      <c r="D49" s="458"/>
      <c r="E49" s="458"/>
      <c r="F49" s="458"/>
      <c r="G49" s="458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449" customFormat="1" ht="15.5" x14ac:dyDescent="0.35">
      <c r="A50" s="458"/>
      <c r="B50" s="458"/>
      <c r="C50" s="458"/>
      <c r="D50" s="458"/>
      <c r="E50" s="458"/>
      <c r="F50" s="458"/>
      <c r="G50" s="458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449" customFormat="1" ht="15.5" x14ac:dyDescent="0.35">
      <c r="A51" s="458"/>
      <c r="B51" s="458"/>
      <c r="C51" s="458"/>
      <c r="D51" s="458"/>
      <c r="E51" s="458"/>
      <c r="F51" s="458"/>
      <c r="G51" s="458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449" customFormat="1" ht="15.5" x14ac:dyDescent="0.35">
      <c r="A52" s="458"/>
      <c r="B52" s="458"/>
      <c r="C52" s="458"/>
      <c r="D52" s="458"/>
      <c r="E52" s="458"/>
      <c r="F52" s="458"/>
      <c r="G52" s="458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449" customFormat="1" ht="15.5" x14ac:dyDescent="0.35">
      <c r="A53" s="458"/>
      <c r="B53" s="458"/>
      <c r="C53" s="458"/>
      <c r="D53" s="458"/>
      <c r="E53" s="458"/>
      <c r="F53" s="458"/>
      <c r="G53" s="45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449" customFormat="1" ht="15.5" x14ac:dyDescent="0.35">
      <c r="A54" s="458"/>
      <c r="B54" s="458"/>
      <c r="C54" s="458"/>
      <c r="D54" s="458"/>
      <c r="E54" s="458"/>
      <c r="F54" s="458"/>
      <c r="G54" s="45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449" customFormat="1" ht="15.5" x14ac:dyDescent="0.35">
      <c r="A55" s="458"/>
      <c r="B55" s="458"/>
      <c r="C55" s="458"/>
      <c r="D55" s="458"/>
      <c r="E55" s="458"/>
      <c r="F55" s="458"/>
      <c r="G55" s="45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449" customFormat="1" ht="15.5" x14ac:dyDescent="0.35">
      <c r="A56" s="458"/>
      <c r="B56" s="458"/>
      <c r="C56" s="458"/>
      <c r="D56" s="458"/>
      <c r="E56" s="458"/>
      <c r="F56" s="458"/>
      <c r="G56" s="45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s="449" customFormat="1" ht="15.5" x14ac:dyDescent="0.35">
      <c r="A57" s="458"/>
      <c r="B57" s="458"/>
      <c r="C57" s="458"/>
      <c r="D57" s="458"/>
      <c r="E57" s="458"/>
      <c r="F57" s="458"/>
      <c r="G57" s="458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s="449" customFormat="1" ht="15.5" x14ac:dyDescent="0.35">
      <c r="A58" s="458"/>
      <c r="B58" s="458"/>
      <c r="C58" s="458"/>
      <c r="D58" s="458"/>
      <c r="E58" s="458"/>
      <c r="F58" s="458"/>
      <c r="G58" s="4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s="449" customFormat="1" ht="15.5" x14ac:dyDescent="0.35">
      <c r="A59" s="458"/>
      <c r="B59" s="458"/>
      <c r="C59" s="458"/>
      <c r="D59" s="458"/>
      <c r="E59" s="458"/>
      <c r="F59" s="458"/>
      <c r="G59" s="45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449" customFormat="1" ht="15.5" x14ac:dyDescent="0.35">
      <c r="A60" s="458"/>
      <c r="B60" s="458"/>
      <c r="C60" s="458"/>
      <c r="D60" s="458"/>
      <c r="E60" s="458"/>
      <c r="F60" s="458"/>
      <c r="G60" s="458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s="449" customFormat="1" ht="15.5" x14ac:dyDescent="0.35">
      <c r="A61" s="458"/>
      <c r="B61" s="458"/>
      <c r="C61" s="458"/>
      <c r="D61" s="458"/>
      <c r="E61" s="458"/>
      <c r="F61" s="458"/>
      <c r="G61" s="45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</row>
    <row r="62" spans="1:51" s="449" customFormat="1" ht="15.5" x14ac:dyDescent="0.35">
      <c r="A62" s="458"/>
      <c r="B62" s="458"/>
      <c r="C62" s="458"/>
      <c r="D62" s="458"/>
      <c r="E62" s="458"/>
      <c r="F62" s="458"/>
      <c r="G62" s="45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</row>
    <row r="63" spans="1:51" s="449" customFormat="1" ht="15.5" x14ac:dyDescent="0.35">
      <c r="A63" s="458"/>
      <c r="B63" s="458"/>
      <c r="C63" s="458"/>
      <c r="D63" s="458"/>
      <c r="E63" s="458"/>
      <c r="F63" s="458"/>
      <c r="G63" s="458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449" customFormat="1" ht="15.5" x14ac:dyDescent="0.35">
      <c r="A64" s="458"/>
      <c r="B64" s="458"/>
      <c r="C64" s="458"/>
      <c r="D64" s="458"/>
      <c r="E64" s="458"/>
      <c r="F64" s="458"/>
      <c r="G64" s="458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1:51" s="449" customFormat="1" ht="15.5" x14ac:dyDescent="0.35">
      <c r="A65" s="458"/>
      <c r="B65" s="458"/>
      <c r="C65" s="458"/>
      <c r="D65" s="458"/>
      <c r="E65" s="458"/>
      <c r="F65" s="458"/>
      <c r="G65" s="458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 s="449" customFormat="1" ht="15.5" x14ac:dyDescent="0.35">
      <c r="A66" s="458"/>
      <c r="B66" s="458"/>
      <c r="C66" s="458"/>
      <c r="D66" s="458"/>
      <c r="E66" s="458"/>
      <c r="F66" s="458"/>
      <c r="G66" s="458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1:51" s="449" customFormat="1" ht="15.5" x14ac:dyDescent="0.35">
      <c r="A67" s="458"/>
      <c r="B67" s="458"/>
      <c r="C67" s="458"/>
      <c r="D67" s="458"/>
      <c r="E67" s="458"/>
      <c r="F67" s="458"/>
      <c r="G67" s="458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1:51" s="449" customFormat="1" ht="15.5" x14ac:dyDescent="0.35">
      <c r="A68" s="458"/>
      <c r="B68" s="458"/>
      <c r="C68" s="458"/>
      <c r="D68" s="458"/>
      <c r="E68" s="458"/>
      <c r="F68" s="458"/>
      <c r="G68" s="45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1:51" s="449" customFormat="1" ht="15.5" x14ac:dyDescent="0.35">
      <c r="A69" s="458"/>
      <c r="B69" s="458"/>
      <c r="C69" s="458"/>
      <c r="D69" s="458"/>
      <c r="E69" s="458"/>
      <c r="F69" s="458"/>
      <c r="G69" s="458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1:51" s="449" customFormat="1" ht="15.5" x14ac:dyDescent="0.35">
      <c r="A70" s="458"/>
      <c r="B70" s="458"/>
      <c r="C70" s="458"/>
      <c r="D70" s="458"/>
      <c r="E70" s="458"/>
      <c r="F70" s="458"/>
      <c r="G70" s="458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1:51" s="449" customFormat="1" ht="15.5" x14ac:dyDescent="0.35">
      <c r="A71" s="458"/>
      <c r="B71" s="458"/>
      <c r="C71" s="458"/>
      <c r="D71" s="458"/>
      <c r="E71" s="458"/>
      <c r="F71" s="458"/>
      <c r="G71" s="458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</sheetData>
  <sheetProtection selectLockedCells="1" selectUnlockedCells="1"/>
  <mergeCells count="5">
    <mergeCell ref="B1:H1"/>
    <mergeCell ref="I1:I2"/>
    <mergeCell ref="J1:J2"/>
    <mergeCell ref="K1:K2"/>
    <mergeCell ref="L1:L2"/>
  </mergeCells>
  <printOptions horizontalCentered="1"/>
  <pageMargins left="0.196527777777778" right="0.235416666666667" top="0.905555555555556" bottom="0.62916666666666698" header="0.59027777777777801" footer="0.39374999999999999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71"/>
  <sheetViews>
    <sheetView view="pageBreakPreview" zoomScale="110" zoomScaleNormal="100" zoomScaleSheetLayoutView="110" workbookViewId="0">
      <selection activeCell="U35" sqref="U35"/>
    </sheetView>
  </sheetViews>
  <sheetFormatPr defaultColWidth="11.08984375" defaultRowHeight="12.5" x14ac:dyDescent="0.25"/>
  <cols>
    <col min="1" max="1" width="22.81640625" customWidth="1"/>
    <col min="2" max="4" width="7.26953125" customWidth="1"/>
    <col min="5" max="8" width="9.26953125" customWidth="1"/>
    <col min="9" max="9" width="11.08984375" customWidth="1"/>
  </cols>
  <sheetData>
    <row r="1" spans="1:52" ht="18" customHeight="1" x14ac:dyDescent="0.4">
      <c r="A1" s="450"/>
      <c r="B1" s="864" t="s">
        <v>163</v>
      </c>
      <c r="C1" s="864"/>
      <c r="D1" s="864"/>
      <c r="E1" s="864"/>
      <c r="F1" s="865" t="s">
        <v>164</v>
      </c>
      <c r="G1" s="866" t="s">
        <v>2</v>
      </c>
      <c r="H1" s="867" t="s">
        <v>180</v>
      </c>
      <c r="I1" s="868" t="s">
        <v>11</v>
      </c>
    </row>
    <row r="2" spans="1:52" s="449" customFormat="1" ht="18" x14ac:dyDescent="0.4">
      <c r="A2" s="452" t="s">
        <v>166</v>
      </c>
      <c r="B2" s="451" t="s">
        <v>167</v>
      </c>
      <c r="C2" s="451" t="s">
        <v>168</v>
      </c>
      <c r="D2" s="451" t="s">
        <v>169</v>
      </c>
      <c r="E2" s="451" t="s">
        <v>43</v>
      </c>
      <c r="F2" s="865"/>
      <c r="G2" s="866"/>
      <c r="H2" s="867"/>
      <c r="I2" s="86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s="449" customFormat="1" ht="21" customHeight="1" x14ac:dyDescent="0.25">
      <c r="A3" s="453"/>
      <c r="B3" s="454"/>
      <c r="C3" s="454"/>
      <c r="D3" s="454"/>
      <c r="E3" s="454"/>
      <c r="F3" s="454"/>
      <c r="G3" s="454"/>
      <c r="H3" s="454"/>
      <c r="I3" s="45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449" customFormat="1" ht="21" customHeight="1" x14ac:dyDescent="0.25">
      <c r="A4" s="453"/>
      <c r="B4" s="454"/>
      <c r="C4" s="454"/>
      <c r="D4" s="454"/>
      <c r="E4" s="454"/>
      <c r="F4" s="454"/>
      <c r="G4" s="454"/>
      <c r="H4" s="454"/>
      <c r="I4" s="45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449" customFormat="1" ht="21" customHeight="1" x14ac:dyDescent="0.25">
      <c r="A5" s="453"/>
      <c r="B5" s="454"/>
      <c r="C5" s="454"/>
      <c r="D5" s="454"/>
      <c r="E5" s="454"/>
      <c r="F5" s="454"/>
      <c r="G5" s="454"/>
      <c r="H5" s="454"/>
      <c r="I5" s="45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s="449" customFormat="1" ht="21" customHeight="1" x14ac:dyDescent="0.25">
      <c r="A6" s="453"/>
      <c r="B6" s="454"/>
      <c r="C6" s="454"/>
      <c r="D6" s="454"/>
      <c r="E6" s="454"/>
      <c r="F6" s="454"/>
      <c r="G6" s="454"/>
      <c r="H6" s="454"/>
      <c r="I6" s="455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449" customFormat="1" ht="21" customHeight="1" x14ac:dyDescent="0.25">
      <c r="A7" s="453"/>
      <c r="B7" s="454"/>
      <c r="C7" s="454"/>
      <c r="D7" s="454"/>
      <c r="E7" s="454"/>
      <c r="F7" s="454"/>
      <c r="G7" s="454"/>
      <c r="H7" s="454"/>
      <c r="I7" s="455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449" customFormat="1" ht="21" customHeight="1" x14ac:dyDescent="0.25">
      <c r="A8" s="453"/>
      <c r="B8" s="454"/>
      <c r="C8" s="454"/>
      <c r="D8" s="454"/>
      <c r="E8" s="454"/>
      <c r="F8" s="454"/>
      <c r="G8" s="454"/>
      <c r="H8" s="454"/>
      <c r="I8" s="455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449" customFormat="1" ht="21" customHeight="1" x14ac:dyDescent="0.25">
      <c r="A9" s="453"/>
      <c r="B9" s="454"/>
      <c r="C9" s="454"/>
      <c r="D9" s="454"/>
      <c r="E9" s="454"/>
      <c r="F9" s="454"/>
      <c r="G9" s="455"/>
      <c r="H9" s="454"/>
      <c r="I9" s="455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449" customFormat="1" ht="21" customHeight="1" x14ac:dyDescent="0.25">
      <c r="A10" s="453"/>
      <c r="B10" s="454"/>
      <c r="C10" s="454"/>
      <c r="D10" s="454"/>
      <c r="E10" s="454"/>
      <c r="F10" s="454"/>
      <c r="G10" s="454"/>
      <c r="H10" s="454"/>
      <c r="I10" s="455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49" customFormat="1" ht="21" customHeight="1" x14ac:dyDescent="0.25">
      <c r="A11" s="453"/>
      <c r="B11" s="454"/>
      <c r="C11" s="454"/>
      <c r="D11" s="454"/>
      <c r="E11" s="454"/>
      <c r="F11" s="454"/>
      <c r="G11" s="454"/>
      <c r="H11" s="454"/>
      <c r="I11" s="455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49" customFormat="1" ht="21" customHeight="1" x14ac:dyDescent="0.25">
      <c r="A12" s="453"/>
      <c r="B12" s="454"/>
      <c r="C12" s="454"/>
      <c r="D12" s="454"/>
      <c r="E12" s="454"/>
      <c r="F12" s="454"/>
      <c r="G12" s="454"/>
      <c r="H12" s="454"/>
      <c r="I12" s="455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49" customFormat="1" ht="21" customHeight="1" x14ac:dyDescent="0.25">
      <c r="A13" s="453"/>
      <c r="B13" s="454"/>
      <c r="C13" s="454"/>
      <c r="D13" s="454"/>
      <c r="E13" s="454"/>
      <c r="F13" s="454"/>
      <c r="G13" s="454"/>
      <c r="H13" s="454"/>
      <c r="I13" s="455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49" customFormat="1" ht="21" customHeight="1" x14ac:dyDescent="0.25">
      <c r="A14" s="453"/>
      <c r="B14" s="454"/>
      <c r="C14" s="454"/>
      <c r="D14" s="454"/>
      <c r="E14" s="454"/>
      <c r="F14" s="454"/>
      <c r="G14" s="454"/>
      <c r="H14" s="454"/>
      <c r="I14" s="45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49" customFormat="1" ht="21" customHeight="1" x14ac:dyDescent="0.25">
      <c r="A15" s="453"/>
      <c r="B15" s="454"/>
      <c r="C15" s="454"/>
      <c r="D15" s="454"/>
      <c r="E15" s="454"/>
      <c r="F15" s="454"/>
      <c r="G15" s="454"/>
      <c r="H15" s="454"/>
      <c r="I15" s="45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49" customFormat="1" ht="21" customHeight="1" x14ac:dyDescent="0.25">
      <c r="A16" s="453"/>
      <c r="B16" s="454"/>
      <c r="C16" s="454"/>
      <c r="D16" s="454"/>
      <c r="E16" s="454"/>
      <c r="F16" s="454"/>
      <c r="G16" s="454"/>
      <c r="H16" s="454"/>
      <c r="I16" s="45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49" customFormat="1" ht="21" customHeight="1" x14ac:dyDescent="0.25">
      <c r="A17" s="453"/>
      <c r="B17" s="454"/>
      <c r="C17" s="454"/>
      <c r="D17" s="454"/>
      <c r="E17" s="454"/>
      <c r="F17" s="454"/>
      <c r="G17" s="454"/>
      <c r="H17" s="454"/>
      <c r="I17" s="45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49" customFormat="1" ht="21" customHeight="1" x14ac:dyDescent="0.25">
      <c r="A18" s="453"/>
      <c r="B18" s="454"/>
      <c r="C18" s="454"/>
      <c r="D18" s="454"/>
      <c r="E18" s="454"/>
      <c r="F18" s="454"/>
      <c r="G18" s="454"/>
      <c r="H18" s="454"/>
      <c r="I18" s="45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49" customFormat="1" ht="21" customHeight="1" x14ac:dyDescent="0.25">
      <c r="A19" s="453"/>
      <c r="B19" s="454"/>
      <c r="C19" s="454"/>
      <c r="D19" s="454"/>
      <c r="E19" s="454"/>
      <c r="F19" s="454"/>
      <c r="G19" s="454"/>
      <c r="H19" s="454"/>
      <c r="I19" s="45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49" customFormat="1" ht="21" customHeight="1" x14ac:dyDescent="0.25">
      <c r="A20" s="453"/>
      <c r="B20" s="454"/>
      <c r="C20" s="454"/>
      <c r="D20" s="454"/>
      <c r="E20" s="454"/>
      <c r="F20" s="454"/>
      <c r="G20" s="454"/>
      <c r="H20" s="454"/>
      <c r="I20" s="45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49" customFormat="1" ht="21" customHeight="1" x14ac:dyDescent="0.25">
      <c r="A21" s="453"/>
      <c r="B21" s="454"/>
      <c r="C21" s="454"/>
      <c r="D21" s="454"/>
      <c r="E21" s="454"/>
      <c r="F21" s="454"/>
      <c r="G21" s="454"/>
      <c r="H21" s="454"/>
      <c r="I21" s="455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49" customFormat="1" ht="21" customHeight="1" x14ac:dyDescent="0.25">
      <c r="A22" s="453"/>
      <c r="B22" s="454"/>
      <c r="C22" s="454"/>
      <c r="D22" s="454"/>
      <c r="E22" s="454"/>
      <c r="F22" s="454"/>
      <c r="G22" s="454"/>
      <c r="H22" s="454"/>
      <c r="I22" s="455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449" customFormat="1" ht="21" customHeight="1" x14ac:dyDescent="0.25">
      <c r="A23" s="453"/>
      <c r="B23" s="454"/>
      <c r="C23" s="454"/>
      <c r="D23" s="454"/>
      <c r="E23" s="454"/>
      <c r="F23" s="454"/>
      <c r="G23" s="454"/>
      <c r="H23" s="454"/>
      <c r="I23" s="45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449" customFormat="1" ht="21" customHeight="1" x14ac:dyDescent="0.25">
      <c r="A24" s="453"/>
      <c r="B24" s="454"/>
      <c r="C24" s="454"/>
      <c r="D24" s="454"/>
      <c r="E24" s="454"/>
      <c r="F24" s="454"/>
      <c r="G24" s="454"/>
      <c r="H24" s="454"/>
      <c r="I24" s="45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s="449" customFormat="1" ht="21" customHeight="1" x14ac:dyDescent="0.25">
      <c r="A25" s="453"/>
      <c r="B25" s="454"/>
      <c r="C25" s="454"/>
      <c r="D25" s="454"/>
      <c r="E25" s="454"/>
      <c r="F25" s="454"/>
      <c r="G25" s="454"/>
      <c r="H25" s="454"/>
      <c r="I25" s="45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</row>
    <row r="26" spans="1:52" s="449" customFormat="1" ht="21" customHeight="1" x14ac:dyDescent="0.25">
      <c r="A26" s="453"/>
      <c r="B26" s="454"/>
      <c r="C26" s="454"/>
      <c r="D26" s="454"/>
      <c r="E26" s="454"/>
      <c r="F26" s="454"/>
      <c r="G26" s="454"/>
      <c r="H26" s="454"/>
      <c r="I26" s="45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s="449" customFormat="1" ht="21" customHeight="1" x14ac:dyDescent="0.35">
      <c r="A27" s="456"/>
      <c r="B27" s="457"/>
      <c r="C27" s="457"/>
      <c r="D27" s="457"/>
      <c r="E27" s="457"/>
      <c r="F27" s="457"/>
      <c r="G27" s="457"/>
      <c r="H27" s="457"/>
      <c r="I27" s="459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</row>
    <row r="28" spans="1:52" s="449" customFormat="1" ht="21" customHeight="1" x14ac:dyDescent="0.35">
      <c r="A28" s="456"/>
      <c r="B28" s="457"/>
      <c r="C28" s="457"/>
      <c r="D28" s="457"/>
      <c r="E28" s="457"/>
      <c r="F28" s="457"/>
      <c r="G28" s="457"/>
      <c r="H28" s="457"/>
      <c r="I28" s="459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449" customFormat="1" ht="21" customHeight="1" x14ac:dyDescent="0.35">
      <c r="A29" s="456"/>
      <c r="B29" s="457"/>
      <c r="C29" s="457"/>
      <c r="D29" s="457"/>
      <c r="E29" s="457"/>
      <c r="F29" s="457"/>
      <c r="G29" s="457"/>
      <c r="H29" s="457"/>
      <c r="I29" s="45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449" customFormat="1" ht="21" customHeight="1" x14ac:dyDescent="0.35">
      <c r="A30" s="456"/>
      <c r="B30" s="457"/>
      <c r="C30" s="457"/>
      <c r="D30" s="457"/>
      <c r="E30" s="457"/>
      <c r="F30" s="457"/>
      <c r="G30" s="457"/>
      <c r="H30" s="457"/>
      <c r="I30" s="459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449" customFormat="1" ht="21" customHeight="1" x14ac:dyDescent="0.35">
      <c r="A31" s="456"/>
      <c r="B31" s="457"/>
      <c r="C31" s="457"/>
      <c r="D31" s="457"/>
      <c r="E31" s="457"/>
      <c r="F31" s="457"/>
      <c r="G31" s="457"/>
      <c r="H31" s="457"/>
      <c r="I31" s="459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449" customFormat="1" ht="21" customHeight="1" x14ac:dyDescent="0.35">
      <c r="A32" s="456"/>
      <c r="B32" s="457"/>
      <c r="C32" s="457"/>
      <c r="D32" s="457"/>
      <c r="E32" s="457"/>
      <c r="F32" s="457"/>
      <c r="G32" s="457"/>
      <c r="H32" s="457"/>
      <c r="I32" s="459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:52" s="449" customFormat="1" ht="21" customHeight="1" x14ac:dyDescent="0.35">
      <c r="A33" s="456"/>
      <c r="B33" s="457"/>
      <c r="C33" s="457"/>
      <c r="D33" s="457"/>
      <c r="E33" s="457"/>
      <c r="F33" s="457"/>
      <c r="G33" s="457"/>
      <c r="H33" s="457"/>
      <c r="I33" s="459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:52" s="449" customFormat="1" ht="21" customHeight="1" x14ac:dyDescent="0.35">
      <c r="A34" s="456"/>
      <c r="B34" s="457"/>
      <c r="C34" s="457"/>
      <c r="D34" s="457"/>
      <c r="E34" s="457"/>
      <c r="F34" s="457"/>
      <c r="G34" s="457"/>
      <c r="H34" s="457"/>
      <c r="I34" s="459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:52" s="449" customFormat="1" ht="21" customHeight="1" x14ac:dyDescent="0.35">
      <c r="A35" s="456"/>
      <c r="B35" s="457"/>
      <c r="C35" s="457"/>
      <c r="D35" s="457"/>
      <c r="E35" s="457"/>
      <c r="F35" s="457"/>
      <c r="G35" s="457"/>
      <c r="H35" s="457"/>
      <c r="I35" s="45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:52" s="449" customFormat="1" ht="21" customHeight="1" x14ac:dyDescent="0.35">
      <c r="A36" s="456"/>
      <c r="B36" s="457"/>
      <c r="C36" s="457"/>
      <c r="D36" s="457"/>
      <c r="E36" s="457"/>
      <c r="F36" s="457"/>
      <c r="G36" s="457"/>
      <c r="H36" s="457"/>
      <c r="I36" s="459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449" customFormat="1" ht="21" customHeight="1" x14ac:dyDescent="0.35">
      <c r="A37" s="456"/>
      <c r="B37" s="457"/>
      <c r="C37" s="457"/>
      <c r="D37" s="457"/>
      <c r="E37" s="457"/>
      <c r="F37" s="457"/>
      <c r="G37" s="457"/>
      <c r="H37" s="457"/>
      <c r="I37" s="459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449" customFormat="1" ht="21" customHeight="1" x14ac:dyDescent="0.35">
      <c r="A38" s="456"/>
      <c r="B38" s="457"/>
      <c r="C38" s="457"/>
      <c r="D38" s="457"/>
      <c r="E38" s="457"/>
      <c r="F38" s="457"/>
      <c r="G38" s="457"/>
      <c r="H38" s="457"/>
      <c r="I38" s="459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449" customFormat="1" ht="21" customHeight="1" x14ac:dyDescent="0.35">
      <c r="A39" s="456"/>
      <c r="B39" s="457"/>
      <c r="C39" s="457"/>
      <c r="D39" s="457"/>
      <c r="E39" s="457"/>
      <c r="F39" s="457"/>
      <c r="G39" s="457"/>
      <c r="H39" s="457"/>
      <c r="I39" s="45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449" customFormat="1" ht="21" customHeight="1" x14ac:dyDescent="0.35">
      <c r="A40" s="456"/>
      <c r="B40" s="457"/>
      <c r="C40" s="457"/>
      <c r="D40" s="457"/>
      <c r="E40" s="457"/>
      <c r="F40" s="457"/>
      <c r="G40" s="457"/>
      <c r="H40" s="457"/>
      <c r="I40" s="459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449" customFormat="1" ht="17.5" x14ac:dyDescent="0.35">
      <c r="A41" s="456"/>
      <c r="B41" s="457"/>
      <c r="C41" s="457"/>
      <c r="D41" s="457"/>
      <c r="E41" s="457"/>
      <c r="F41" s="457"/>
      <c r="G41" s="457"/>
      <c r="H41" s="457"/>
      <c r="I41" s="459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s="449" customFormat="1" ht="15.5" x14ac:dyDescent="0.35">
      <c r="A42" s="458"/>
      <c r="B42" s="458"/>
      <c r="C42" s="458"/>
      <c r="D42" s="458"/>
      <c r="E42" s="458"/>
      <c r="F42" s="458"/>
      <c r="G42" s="458"/>
      <c r="H42" s="458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449" customFormat="1" ht="15.5" x14ac:dyDescent="0.35">
      <c r="A43" s="458"/>
      <c r="B43" s="458"/>
      <c r="C43" s="458"/>
      <c r="D43" s="458"/>
      <c r="E43" s="458"/>
      <c r="F43" s="458"/>
      <c r="G43" s="458"/>
      <c r="H43" s="458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449" customFormat="1" ht="15.5" x14ac:dyDescent="0.35">
      <c r="A44" s="458"/>
      <c r="B44" s="458"/>
      <c r="C44" s="458"/>
      <c r="D44" s="458"/>
      <c r="E44" s="458"/>
      <c r="F44" s="458"/>
      <c r="G44" s="458"/>
      <c r="H44" s="458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449" customFormat="1" ht="15.5" x14ac:dyDescent="0.35">
      <c r="A45" s="458"/>
      <c r="B45" s="458"/>
      <c r="C45" s="458"/>
      <c r="D45" s="458"/>
      <c r="E45" s="458"/>
      <c r="F45" s="458"/>
      <c r="G45" s="458"/>
      <c r="H45" s="458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449" customFormat="1" ht="15.5" x14ac:dyDescent="0.35">
      <c r="A46" s="458"/>
      <c r="B46" s="458"/>
      <c r="C46" s="458"/>
      <c r="D46" s="458"/>
      <c r="E46" s="458"/>
      <c r="F46" s="458"/>
      <c r="G46" s="458"/>
      <c r="H46" s="458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:52" s="449" customFormat="1" ht="15.5" x14ac:dyDescent="0.35">
      <c r="A47" s="458"/>
      <c r="B47" s="458"/>
      <c r="C47" s="458"/>
      <c r="D47" s="458"/>
      <c r="E47" s="458"/>
      <c r="F47" s="458"/>
      <c r="G47" s="458"/>
      <c r="H47" s="458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449" customFormat="1" ht="15.5" x14ac:dyDescent="0.35">
      <c r="A48" s="458"/>
      <c r="B48" s="458"/>
      <c r="C48" s="458"/>
      <c r="D48" s="458"/>
      <c r="E48" s="458"/>
      <c r="F48" s="458"/>
      <c r="G48" s="458"/>
      <c r="H48" s="45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449" customFormat="1" ht="15.5" x14ac:dyDescent="0.35">
      <c r="A49" s="458"/>
      <c r="B49" s="458"/>
      <c r="C49" s="458"/>
      <c r="D49" s="458"/>
      <c r="E49" s="458"/>
      <c r="F49" s="458"/>
      <c r="G49" s="458"/>
      <c r="H49" s="458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449" customFormat="1" ht="15.5" x14ac:dyDescent="0.35">
      <c r="A50" s="458"/>
      <c r="B50" s="458"/>
      <c r="C50" s="458"/>
      <c r="D50" s="458"/>
      <c r="E50" s="458"/>
      <c r="F50" s="458"/>
      <c r="G50" s="458"/>
      <c r="H50" s="458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449" customFormat="1" ht="15.5" x14ac:dyDescent="0.35">
      <c r="A51" s="458"/>
      <c r="B51" s="458"/>
      <c r="C51" s="458"/>
      <c r="D51" s="458"/>
      <c r="E51" s="458"/>
      <c r="F51" s="458"/>
      <c r="G51" s="458"/>
      <c r="H51" s="458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449" customFormat="1" ht="15.5" x14ac:dyDescent="0.35">
      <c r="A52" s="458"/>
      <c r="B52" s="458"/>
      <c r="C52" s="458"/>
      <c r="D52" s="458"/>
      <c r="E52" s="458"/>
      <c r="F52" s="458"/>
      <c r="G52" s="458"/>
      <c r="H52" s="458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449" customFormat="1" ht="15.5" x14ac:dyDescent="0.35">
      <c r="A53" s="458"/>
      <c r="B53" s="458"/>
      <c r="C53" s="458"/>
      <c r="D53" s="458"/>
      <c r="E53" s="458"/>
      <c r="F53" s="458"/>
      <c r="G53" s="458"/>
      <c r="H53" s="458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:52" s="449" customFormat="1" ht="15.5" x14ac:dyDescent="0.35">
      <c r="A54" s="458"/>
      <c r="B54" s="458"/>
      <c r="C54" s="458"/>
      <c r="D54" s="458"/>
      <c r="E54" s="458"/>
      <c r="F54" s="458"/>
      <c r="G54" s="458"/>
      <c r="H54" s="458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449" customFormat="1" ht="15.5" x14ac:dyDescent="0.35">
      <c r="A55" s="458"/>
      <c r="B55" s="458"/>
      <c r="C55" s="458"/>
      <c r="D55" s="458"/>
      <c r="E55" s="458"/>
      <c r="F55" s="458"/>
      <c r="G55" s="458"/>
      <c r="H55" s="458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s="449" customFormat="1" ht="15.5" x14ac:dyDescent="0.35">
      <c r="A56" s="458"/>
      <c r="B56" s="458"/>
      <c r="C56" s="458"/>
      <c r="D56" s="458"/>
      <c r="E56" s="458"/>
      <c r="F56" s="458"/>
      <c r="G56" s="458"/>
      <c r="H56" s="458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:52" s="449" customFormat="1" ht="15.5" x14ac:dyDescent="0.35">
      <c r="A57" s="458"/>
      <c r="B57" s="458"/>
      <c r="C57" s="458"/>
      <c r="D57" s="458"/>
      <c r="E57" s="458"/>
      <c r="F57" s="458"/>
      <c r="G57" s="458"/>
      <c r="H57" s="458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52" s="449" customFormat="1" ht="15.5" x14ac:dyDescent="0.35">
      <c r="A58" s="458"/>
      <c r="B58" s="458"/>
      <c r="C58" s="458"/>
      <c r="D58" s="458"/>
      <c r="E58" s="458"/>
      <c r="F58" s="458"/>
      <c r="G58" s="458"/>
      <c r="H58" s="4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:52" s="449" customFormat="1" ht="15.5" x14ac:dyDescent="0.35">
      <c r="A59" s="458"/>
      <c r="B59" s="458"/>
      <c r="C59" s="458"/>
      <c r="D59" s="458"/>
      <c r="E59" s="458"/>
      <c r="F59" s="458"/>
      <c r="G59" s="458"/>
      <c r="H59" s="458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:52" s="449" customFormat="1" ht="15.5" x14ac:dyDescent="0.35">
      <c r="A60" s="458"/>
      <c r="B60" s="458"/>
      <c r="C60" s="458"/>
      <c r="D60" s="458"/>
      <c r="E60" s="458"/>
      <c r="F60" s="458"/>
      <c r="G60" s="458"/>
      <c r="H60" s="458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:52" s="449" customFormat="1" ht="15.5" x14ac:dyDescent="0.35">
      <c r="A61" s="458"/>
      <c r="B61" s="458"/>
      <c r="C61" s="458"/>
      <c r="D61" s="458"/>
      <c r="E61" s="458"/>
      <c r="F61" s="458"/>
      <c r="G61" s="458"/>
      <c r="H61" s="458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:52" s="449" customFormat="1" ht="15.5" x14ac:dyDescent="0.35">
      <c r="A62" s="458"/>
      <c r="B62" s="458"/>
      <c r="C62" s="458"/>
      <c r="D62" s="458"/>
      <c r="E62" s="458"/>
      <c r="F62" s="458"/>
      <c r="G62" s="458"/>
      <c r="H62" s="458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:52" s="449" customFormat="1" ht="15.5" x14ac:dyDescent="0.35">
      <c r="A63" s="458"/>
      <c r="B63" s="458"/>
      <c r="C63" s="458"/>
      <c r="D63" s="458"/>
      <c r="E63" s="458"/>
      <c r="F63" s="458"/>
      <c r="G63" s="458"/>
      <c r="H63" s="458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:52" s="449" customFormat="1" ht="15.5" x14ac:dyDescent="0.35">
      <c r="A64" s="458"/>
      <c r="B64" s="458"/>
      <c r="C64" s="458"/>
      <c r="D64" s="458"/>
      <c r="E64" s="458"/>
      <c r="F64" s="458"/>
      <c r="G64" s="458"/>
      <c r="H64" s="458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:52" s="449" customFormat="1" ht="15.5" x14ac:dyDescent="0.35">
      <c r="A65" s="458"/>
      <c r="B65" s="458"/>
      <c r="C65" s="458"/>
      <c r="D65" s="458"/>
      <c r="E65" s="458"/>
      <c r="F65" s="458"/>
      <c r="G65" s="458"/>
      <c r="H65" s="458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  <row r="66" spans="1:52" s="449" customFormat="1" ht="15.5" x14ac:dyDescent="0.35">
      <c r="A66" s="458"/>
      <c r="B66" s="458"/>
      <c r="C66" s="458"/>
      <c r="D66" s="458"/>
      <c r="E66" s="458"/>
      <c r="F66" s="458"/>
      <c r="G66" s="458"/>
      <c r="H66" s="458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</row>
    <row r="67" spans="1:52" s="449" customFormat="1" ht="15.5" x14ac:dyDescent="0.35">
      <c r="A67" s="458"/>
      <c r="B67" s="458"/>
      <c r="C67" s="458"/>
      <c r="D67" s="458"/>
      <c r="E67" s="458"/>
      <c r="F67" s="458"/>
      <c r="G67" s="458"/>
      <c r="H67" s="458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</row>
    <row r="68" spans="1:52" s="449" customFormat="1" ht="15.5" x14ac:dyDescent="0.35">
      <c r="A68" s="458"/>
      <c r="B68" s="458"/>
      <c r="C68" s="458"/>
      <c r="D68" s="458"/>
      <c r="E68" s="458"/>
      <c r="F68" s="458"/>
      <c r="G68" s="458"/>
      <c r="H68" s="45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</row>
    <row r="69" spans="1:52" s="449" customFormat="1" ht="15.5" x14ac:dyDescent="0.35">
      <c r="A69" s="458"/>
      <c r="B69" s="458"/>
      <c r="C69" s="458"/>
      <c r="D69" s="458"/>
      <c r="E69" s="458"/>
      <c r="F69" s="458"/>
      <c r="G69" s="458"/>
      <c r="H69" s="458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</row>
    <row r="70" spans="1:52" s="449" customFormat="1" ht="15.5" x14ac:dyDescent="0.35">
      <c r="A70" s="458"/>
      <c r="B70" s="458"/>
      <c r="C70" s="458"/>
      <c r="D70" s="458"/>
      <c r="E70" s="458"/>
      <c r="F70" s="458"/>
      <c r="G70" s="458"/>
      <c r="H70" s="458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:52" s="449" customFormat="1" ht="15.5" x14ac:dyDescent="0.35">
      <c r="A71" s="458"/>
      <c r="B71" s="458"/>
      <c r="C71" s="458"/>
      <c r="D71" s="458"/>
      <c r="E71" s="458"/>
      <c r="F71" s="458"/>
      <c r="G71" s="458"/>
      <c r="H71" s="458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</row>
  </sheetData>
  <sheetProtection selectLockedCells="1" selectUnlockedCells="1"/>
  <mergeCells count="5">
    <mergeCell ref="B1:E1"/>
    <mergeCell ref="F1:F2"/>
    <mergeCell ref="G1:G2"/>
    <mergeCell ref="H1:H2"/>
    <mergeCell ref="I1:I2"/>
  </mergeCells>
  <printOptions horizontalCentered="1"/>
  <pageMargins left="0.196527777777778" right="0.235416666666667" top="0.905555555555556" bottom="0.62916666666666698" header="0.59027777777777801" footer="0.39374999999999999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5"/>
  <sheetViews>
    <sheetView view="pageBreakPreview" zoomScale="110" zoomScaleNormal="51" zoomScaleSheetLayoutView="110" workbookViewId="0">
      <selection activeCell="Y15" sqref="Y15"/>
    </sheetView>
  </sheetViews>
  <sheetFormatPr defaultColWidth="8.7265625" defaultRowHeight="13" x14ac:dyDescent="0.3"/>
  <cols>
    <col min="1" max="1" width="19.81640625" style="3" customWidth="1"/>
    <col min="2" max="2" width="13.7265625" style="3" customWidth="1"/>
    <col min="3" max="3" width="6.1796875" style="3" customWidth="1"/>
    <col min="4" max="4" width="7.36328125" style="3" customWidth="1"/>
    <col min="5" max="5" width="4.7265625" style="3" customWidth="1"/>
    <col min="6" max="6" width="8.08984375" style="3" customWidth="1"/>
    <col min="7" max="7" width="4.7265625" style="3" customWidth="1"/>
    <col min="8" max="8" width="8.08984375" style="3" customWidth="1"/>
    <col min="9" max="9" width="4.7265625" style="3" customWidth="1"/>
    <col min="10" max="11" width="6.453125" style="3" customWidth="1"/>
    <col min="12" max="12" width="5.5429687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3.25" customHeight="1" x14ac:dyDescent="0.7">
      <c r="A1" s="874" t="s">
        <v>14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</row>
    <row r="2" spans="1:16" s="2" customFormat="1" ht="25.5" customHeight="1" x14ac:dyDescent="0.3">
      <c r="A2" s="401" t="s">
        <v>15</v>
      </c>
      <c r="B2" s="875" t="s">
        <v>181</v>
      </c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431" t="s">
        <v>17</v>
      </c>
      <c r="N2" s="432">
        <v>915</v>
      </c>
    </row>
    <row r="3" spans="1:16" s="2" customFormat="1" ht="16.5" customHeight="1" x14ac:dyDescent="0.3">
      <c r="A3" s="402" t="s">
        <v>19</v>
      </c>
      <c r="B3" s="844" t="s">
        <v>122</v>
      </c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433" t="s">
        <v>21</v>
      </c>
      <c r="N3" s="434" t="s">
        <v>182</v>
      </c>
    </row>
    <row r="4" spans="1:16" s="2" customFormat="1" ht="16.5" customHeight="1" x14ac:dyDescent="0.3">
      <c r="A4" s="402" t="s">
        <v>23</v>
      </c>
      <c r="B4" s="845">
        <v>43085</v>
      </c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433" t="s">
        <v>25</v>
      </c>
      <c r="N4" s="435"/>
    </row>
    <row r="5" spans="1:16" s="2" customFormat="1" ht="16.5" customHeight="1" x14ac:dyDescent="0.35">
      <c r="A5" s="403" t="s">
        <v>26</v>
      </c>
      <c r="B5" s="833" t="s">
        <v>125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29"/>
      <c r="N5" s="829"/>
      <c r="P5" s="100"/>
    </row>
    <row r="6" spans="1:16" s="2" customFormat="1" ht="16.5" customHeight="1" x14ac:dyDescent="0.35">
      <c r="A6" s="403" t="s">
        <v>28</v>
      </c>
      <c r="B6" s="833">
        <v>23</v>
      </c>
      <c r="C6" s="833"/>
      <c r="D6" s="833"/>
      <c r="E6" s="833"/>
      <c r="F6" s="833"/>
      <c r="G6" s="833"/>
      <c r="H6" s="833"/>
      <c r="I6" s="833"/>
      <c r="J6" s="833"/>
      <c r="K6" s="833"/>
      <c r="L6" s="833"/>
      <c r="M6" s="829"/>
      <c r="N6" s="829"/>
    </row>
    <row r="7" spans="1:16" s="2" customFormat="1" ht="16.5" customHeight="1" x14ac:dyDescent="0.35">
      <c r="A7" s="403" t="s">
        <v>29</v>
      </c>
      <c r="B7" s="833" t="s">
        <v>126</v>
      </c>
      <c r="C7" s="833"/>
      <c r="D7" s="833"/>
      <c r="E7" s="833"/>
      <c r="F7" s="833"/>
      <c r="G7" s="833"/>
      <c r="H7" s="833"/>
      <c r="I7" s="833"/>
      <c r="J7" s="833"/>
      <c r="K7" s="833"/>
      <c r="L7" s="833"/>
      <c r="M7" s="829"/>
      <c r="N7" s="829"/>
    </row>
    <row r="8" spans="1:16" s="2" customFormat="1" ht="16.5" customHeight="1" x14ac:dyDescent="0.35">
      <c r="A8" s="403" t="s">
        <v>35</v>
      </c>
      <c r="B8" s="872" t="s">
        <v>38</v>
      </c>
      <c r="C8" s="872"/>
      <c r="D8" s="872"/>
      <c r="E8" s="872"/>
      <c r="F8" s="872"/>
      <c r="G8" s="872"/>
      <c r="H8" s="872"/>
      <c r="I8" s="872"/>
      <c r="J8" s="872"/>
      <c r="K8" s="872"/>
      <c r="L8" s="872"/>
      <c r="M8" s="829"/>
      <c r="N8" s="829"/>
      <c r="P8" s="101"/>
    </row>
    <row r="9" spans="1:16" s="2" customFormat="1" ht="16.5" customHeight="1" x14ac:dyDescent="0.35">
      <c r="A9" s="403" t="s">
        <v>37</v>
      </c>
      <c r="B9" s="833" t="s">
        <v>56</v>
      </c>
      <c r="C9" s="833"/>
      <c r="D9" s="833"/>
      <c r="E9" s="833"/>
      <c r="F9" s="833"/>
      <c r="G9" s="833"/>
      <c r="H9" s="833"/>
      <c r="I9" s="833"/>
      <c r="J9" s="833"/>
      <c r="K9" s="833"/>
      <c r="L9" s="833"/>
      <c r="M9" s="829"/>
      <c r="N9" s="829"/>
    </row>
    <row r="10" spans="1:16" s="3" customFormat="1" ht="16.5" customHeight="1" x14ac:dyDescent="0.3">
      <c r="A10" s="870" t="s">
        <v>129</v>
      </c>
      <c r="B10" s="871" t="s">
        <v>40</v>
      </c>
      <c r="C10" s="871" t="s">
        <v>130</v>
      </c>
      <c r="D10" s="869" t="s">
        <v>131</v>
      </c>
      <c r="E10" s="869"/>
      <c r="F10" s="869" t="s">
        <v>132</v>
      </c>
      <c r="G10" s="869"/>
      <c r="H10" s="869" t="s">
        <v>133</v>
      </c>
      <c r="I10" s="869"/>
      <c r="J10" s="873" t="s">
        <v>134</v>
      </c>
      <c r="K10" s="873"/>
      <c r="L10" s="873"/>
      <c r="M10" s="869" t="s">
        <v>45</v>
      </c>
      <c r="N10" s="869"/>
    </row>
    <row r="11" spans="1:16" s="3" customFormat="1" ht="17.25" customHeight="1" x14ac:dyDescent="0.3">
      <c r="A11" s="870"/>
      <c r="B11" s="871"/>
      <c r="C11" s="871"/>
      <c r="D11" s="405" t="s">
        <v>135</v>
      </c>
      <c r="E11" s="404" t="s">
        <v>136</v>
      </c>
      <c r="F11" s="405" t="s">
        <v>135</v>
      </c>
      <c r="G11" s="404" t="s">
        <v>136</v>
      </c>
      <c r="H11" s="405" t="s">
        <v>135</v>
      </c>
      <c r="I11" s="404" t="s">
        <v>136</v>
      </c>
      <c r="J11" s="405" t="s">
        <v>135</v>
      </c>
      <c r="K11" s="436" t="s">
        <v>137</v>
      </c>
      <c r="L11" s="437" t="s">
        <v>138</v>
      </c>
      <c r="M11" s="405" t="s">
        <v>47</v>
      </c>
      <c r="N11" s="438" t="s">
        <v>50</v>
      </c>
    </row>
    <row r="12" spans="1:16" ht="19.5" customHeight="1" x14ac:dyDescent="0.35">
      <c r="A12" s="406" t="s">
        <v>59</v>
      </c>
      <c r="B12" s="171" t="s">
        <v>20</v>
      </c>
      <c r="C12" s="407" t="s">
        <v>60</v>
      </c>
      <c r="D12" s="408">
        <v>137</v>
      </c>
      <c r="E12" s="409" t="s">
        <v>12</v>
      </c>
      <c r="F12" s="410">
        <v>152.47999999999999</v>
      </c>
      <c r="G12" s="411" t="s">
        <v>58</v>
      </c>
      <c r="H12" s="412">
        <v>132.76</v>
      </c>
      <c r="I12" s="417" t="s">
        <v>0</v>
      </c>
      <c r="J12" s="415">
        <v>9</v>
      </c>
      <c r="K12" s="439">
        <v>11</v>
      </c>
      <c r="L12" s="440" t="s">
        <v>62</v>
      </c>
      <c r="M12" s="441">
        <f t="shared" ref="M12:M34" si="0">SUM(D12,F12,H12,J12)</f>
        <v>431.24</v>
      </c>
      <c r="N12" s="417" t="s">
        <v>0</v>
      </c>
    </row>
    <row r="13" spans="1:16" ht="19.5" customHeight="1" x14ac:dyDescent="0.35">
      <c r="A13" s="413" t="s">
        <v>146</v>
      </c>
      <c r="B13" s="171" t="s">
        <v>73</v>
      </c>
      <c r="C13" s="414" t="s">
        <v>147</v>
      </c>
      <c r="D13" s="415">
        <v>129</v>
      </c>
      <c r="E13" s="371" t="s">
        <v>80</v>
      </c>
      <c r="F13" s="416">
        <v>155.02000000000001</v>
      </c>
      <c r="G13" s="417" t="s">
        <v>0</v>
      </c>
      <c r="H13" s="418">
        <v>126.7</v>
      </c>
      <c r="I13" s="411" t="s">
        <v>58</v>
      </c>
      <c r="J13" s="415">
        <v>10</v>
      </c>
      <c r="K13" s="373">
        <v>6</v>
      </c>
      <c r="L13" s="373" t="s">
        <v>12</v>
      </c>
      <c r="M13" s="442">
        <f t="shared" si="0"/>
        <v>420.71999999999997</v>
      </c>
      <c r="N13" s="373" t="s">
        <v>12</v>
      </c>
      <c r="O13" s="391">
        <f t="shared" ref="O13:O34" si="1">M13-M$12</f>
        <v>-10.520000000000039</v>
      </c>
      <c r="P13" s="391">
        <f t="shared" ref="P13:P34" si="2">M13-M12</f>
        <v>-10.520000000000039</v>
      </c>
    </row>
    <row r="14" spans="1:16" ht="19.5" customHeight="1" x14ac:dyDescent="0.35">
      <c r="A14" s="419" t="s">
        <v>56</v>
      </c>
      <c r="B14" s="171" t="s">
        <v>20</v>
      </c>
      <c r="C14" s="407" t="s">
        <v>57</v>
      </c>
      <c r="D14" s="420">
        <v>141</v>
      </c>
      <c r="E14" s="417" t="s">
        <v>0</v>
      </c>
      <c r="F14" s="421">
        <v>140.96</v>
      </c>
      <c r="G14" s="371" t="s">
        <v>61</v>
      </c>
      <c r="H14" s="422">
        <v>122.06</v>
      </c>
      <c r="I14" s="443" t="s">
        <v>55</v>
      </c>
      <c r="J14" s="415">
        <v>7</v>
      </c>
      <c r="K14" s="439">
        <v>30</v>
      </c>
      <c r="L14" s="440" t="s">
        <v>88</v>
      </c>
      <c r="M14" s="444">
        <f t="shared" si="0"/>
        <v>411.02000000000004</v>
      </c>
      <c r="N14" s="411" t="s">
        <v>58</v>
      </c>
      <c r="O14" s="391">
        <f t="shared" si="1"/>
        <v>-20.21999999999997</v>
      </c>
      <c r="P14" s="391">
        <f t="shared" si="2"/>
        <v>-9.6999999999999318</v>
      </c>
    </row>
    <row r="15" spans="1:16" ht="19.5" customHeight="1" x14ac:dyDescent="0.3">
      <c r="A15" s="423" t="s">
        <v>183</v>
      </c>
      <c r="B15" s="171" t="s">
        <v>69</v>
      </c>
      <c r="C15" s="407"/>
      <c r="D15" s="415">
        <v>134</v>
      </c>
      <c r="E15" s="371" t="s">
        <v>61</v>
      </c>
      <c r="F15" s="422">
        <v>143.78</v>
      </c>
      <c r="G15" s="371" t="s">
        <v>55</v>
      </c>
      <c r="H15" s="422">
        <v>123.95</v>
      </c>
      <c r="I15" s="443" t="s">
        <v>65</v>
      </c>
      <c r="J15" s="415">
        <v>8</v>
      </c>
      <c r="K15" s="439">
        <v>18</v>
      </c>
      <c r="L15" s="440" t="s">
        <v>76</v>
      </c>
      <c r="M15" s="445">
        <f t="shared" si="0"/>
        <v>409.72999999999996</v>
      </c>
      <c r="N15" s="446" t="s">
        <v>62</v>
      </c>
      <c r="O15" s="391">
        <f t="shared" si="1"/>
        <v>-21.510000000000048</v>
      </c>
      <c r="P15" s="391">
        <f t="shared" si="2"/>
        <v>-1.2900000000000773</v>
      </c>
    </row>
    <row r="16" spans="1:16" ht="19.5" customHeight="1" x14ac:dyDescent="0.35">
      <c r="A16" s="419" t="s">
        <v>184</v>
      </c>
      <c r="B16" s="171" t="s">
        <v>185</v>
      </c>
      <c r="C16" s="407" t="s">
        <v>186</v>
      </c>
      <c r="D16" s="415">
        <v>122</v>
      </c>
      <c r="E16" s="371" t="s">
        <v>83</v>
      </c>
      <c r="F16" s="424">
        <v>152.62</v>
      </c>
      <c r="G16" s="373" t="s">
        <v>12</v>
      </c>
      <c r="H16" s="425">
        <v>121.2</v>
      </c>
      <c r="I16" s="443" t="s">
        <v>61</v>
      </c>
      <c r="J16" s="415">
        <v>10</v>
      </c>
      <c r="K16" s="417">
        <v>1</v>
      </c>
      <c r="L16" s="417" t="s">
        <v>0</v>
      </c>
      <c r="M16" s="445">
        <f t="shared" si="0"/>
        <v>405.82</v>
      </c>
      <c r="N16" s="446" t="s">
        <v>65</v>
      </c>
      <c r="O16" s="391">
        <f t="shared" si="1"/>
        <v>-25.420000000000016</v>
      </c>
      <c r="P16" s="391">
        <f t="shared" si="2"/>
        <v>-3.9099999999999682</v>
      </c>
    </row>
    <row r="17" spans="1:16" ht="19.5" customHeight="1" x14ac:dyDescent="0.35">
      <c r="A17" s="413" t="s">
        <v>148</v>
      </c>
      <c r="B17" s="171" t="s">
        <v>69</v>
      </c>
      <c r="C17" s="414" t="s">
        <v>149</v>
      </c>
      <c r="D17" s="415">
        <v>127</v>
      </c>
      <c r="E17" s="371" t="s">
        <v>91</v>
      </c>
      <c r="F17" s="422">
        <v>147.91999999999999</v>
      </c>
      <c r="G17" s="371" t="s">
        <v>65</v>
      </c>
      <c r="H17" s="422">
        <v>116.88</v>
      </c>
      <c r="I17" s="443" t="s">
        <v>80</v>
      </c>
      <c r="J17" s="415">
        <v>10</v>
      </c>
      <c r="K17" s="411">
        <v>7</v>
      </c>
      <c r="L17" s="411" t="s">
        <v>58</v>
      </c>
      <c r="M17" s="445">
        <f t="shared" si="0"/>
        <v>401.79999999999995</v>
      </c>
      <c r="N17" s="446" t="s">
        <v>55</v>
      </c>
      <c r="O17" s="391">
        <f t="shared" si="1"/>
        <v>-29.440000000000055</v>
      </c>
      <c r="P17" s="391">
        <f t="shared" si="2"/>
        <v>-4.0200000000000387</v>
      </c>
    </row>
    <row r="18" spans="1:16" ht="19.5" customHeight="1" x14ac:dyDescent="0.3">
      <c r="A18" s="406" t="s">
        <v>187</v>
      </c>
      <c r="B18" s="171" t="s">
        <v>185</v>
      </c>
      <c r="C18" s="414" t="s">
        <v>188</v>
      </c>
      <c r="D18" s="415">
        <v>120</v>
      </c>
      <c r="E18" s="371" t="s">
        <v>100</v>
      </c>
      <c r="F18" s="426">
        <v>149.80000000000001</v>
      </c>
      <c r="G18" s="371" t="s">
        <v>62</v>
      </c>
      <c r="H18" s="422">
        <v>121</v>
      </c>
      <c r="I18" s="443" t="s">
        <v>76</v>
      </c>
      <c r="J18" s="430">
        <v>9</v>
      </c>
      <c r="K18" s="447">
        <v>11</v>
      </c>
      <c r="L18" s="440" t="s">
        <v>62</v>
      </c>
      <c r="M18" s="445">
        <f t="shared" si="0"/>
        <v>399.8</v>
      </c>
      <c r="N18" s="446" t="s">
        <v>61</v>
      </c>
      <c r="O18" s="391">
        <f t="shared" si="1"/>
        <v>-31.439999999999998</v>
      </c>
      <c r="P18" s="391">
        <f t="shared" si="2"/>
        <v>-1.9999999999999432</v>
      </c>
    </row>
    <row r="19" spans="1:16" ht="19.5" customHeight="1" x14ac:dyDescent="0.3">
      <c r="A19" s="419" t="s">
        <v>97</v>
      </c>
      <c r="B19" s="171" t="s">
        <v>20</v>
      </c>
      <c r="C19" s="407" t="s">
        <v>98</v>
      </c>
      <c r="D19" s="415">
        <v>132</v>
      </c>
      <c r="E19" s="371" t="s">
        <v>76</v>
      </c>
      <c r="F19" s="426">
        <v>134.88999999999999</v>
      </c>
      <c r="G19" s="371" t="s">
        <v>71</v>
      </c>
      <c r="H19" s="425">
        <v>111.33</v>
      </c>
      <c r="I19" s="443" t="s">
        <v>71</v>
      </c>
      <c r="J19" s="415">
        <v>5</v>
      </c>
      <c r="K19" s="439">
        <v>43</v>
      </c>
      <c r="L19" s="440" t="s">
        <v>100</v>
      </c>
      <c r="M19" s="445">
        <f t="shared" si="0"/>
        <v>383.21999999999997</v>
      </c>
      <c r="N19" s="446" t="s">
        <v>76</v>
      </c>
      <c r="O19" s="391">
        <f t="shared" si="1"/>
        <v>-48.020000000000039</v>
      </c>
      <c r="P19" s="391">
        <f t="shared" si="2"/>
        <v>-16.580000000000041</v>
      </c>
    </row>
    <row r="20" spans="1:16" ht="19.5" customHeight="1" x14ac:dyDescent="0.35">
      <c r="A20" s="406" t="s">
        <v>63</v>
      </c>
      <c r="B20" s="171" t="s">
        <v>20</v>
      </c>
      <c r="C20" s="427" t="s">
        <v>64</v>
      </c>
      <c r="D20" s="415">
        <v>95</v>
      </c>
      <c r="E20" s="371" t="s">
        <v>105</v>
      </c>
      <c r="F20" s="422">
        <v>137.96</v>
      </c>
      <c r="G20" s="371" t="s">
        <v>76</v>
      </c>
      <c r="H20" s="424">
        <v>132.37</v>
      </c>
      <c r="I20" s="373" t="s">
        <v>12</v>
      </c>
      <c r="J20" s="415">
        <v>9</v>
      </c>
      <c r="K20" s="439">
        <v>17</v>
      </c>
      <c r="L20" s="440" t="s">
        <v>61</v>
      </c>
      <c r="M20" s="445">
        <f t="shared" si="0"/>
        <v>374.33000000000004</v>
      </c>
      <c r="N20" s="446" t="s">
        <v>80</v>
      </c>
      <c r="O20" s="391">
        <f t="shared" si="1"/>
        <v>-56.909999999999968</v>
      </c>
      <c r="P20" s="391">
        <f t="shared" si="2"/>
        <v>-8.8899999999999295</v>
      </c>
    </row>
    <row r="21" spans="1:16" ht="19.5" customHeight="1" x14ac:dyDescent="0.35">
      <c r="A21" s="428" t="s">
        <v>189</v>
      </c>
      <c r="B21" s="171" t="s">
        <v>69</v>
      </c>
      <c r="C21" s="427" t="s">
        <v>190</v>
      </c>
      <c r="D21" s="429">
        <v>137</v>
      </c>
      <c r="E21" s="411" t="s">
        <v>58</v>
      </c>
      <c r="F21" s="426">
        <v>121.19</v>
      </c>
      <c r="G21" s="371" t="s">
        <v>91</v>
      </c>
      <c r="H21" s="422">
        <v>106.59</v>
      </c>
      <c r="I21" s="443" t="s">
        <v>88</v>
      </c>
      <c r="J21" s="415">
        <v>3</v>
      </c>
      <c r="K21" s="439">
        <v>62</v>
      </c>
      <c r="L21" s="440" t="s">
        <v>75</v>
      </c>
      <c r="M21" s="445">
        <f t="shared" si="0"/>
        <v>367.78</v>
      </c>
      <c r="N21" s="446" t="s">
        <v>71</v>
      </c>
      <c r="O21" s="391">
        <f t="shared" si="1"/>
        <v>-63.460000000000036</v>
      </c>
      <c r="P21" s="391">
        <f t="shared" si="2"/>
        <v>-6.5500000000000682</v>
      </c>
    </row>
    <row r="22" spans="1:16" ht="19.5" customHeight="1" x14ac:dyDescent="0.3">
      <c r="A22" s="419" t="s">
        <v>191</v>
      </c>
      <c r="B22" s="171" t="s">
        <v>20</v>
      </c>
      <c r="C22" s="407" t="s">
        <v>192</v>
      </c>
      <c r="D22" s="415">
        <v>123</v>
      </c>
      <c r="E22" s="371" t="s">
        <v>79</v>
      </c>
      <c r="F22" s="422">
        <v>135.13999999999999</v>
      </c>
      <c r="G22" s="371" t="s">
        <v>80</v>
      </c>
      <c r="H22" s="422">
        <v>101.85</v>
      </c>
      <c r="I22" s="443" t="s">
        <v>91</v>
      </c>
      <c r="J22" s="415">
        <v>6</v>
      </c>
      <c r="K22" s="439">
        <v>37</v>
      </c>
      <c r="L22" s="440" t="s">
        <v>79</v>
      </c>
      <c r="M22" s="445">
        <f t="shared" si="0"/>
        <v>365.99</v>
      </c>
      <c r="N22" s="446" t="s">
        <v>88</v>
      </c>
      <c r="O22" s="391">
        <f t="shared" si="1"/>
        <v>-65.25</v>
      </c>
      <c r="P22" s="391">
        <f t="shared" si="2"/>
        <v>-1.7899999999999636</v>
      </c>
    </row>
    <row r="23" spans="1:16" ht="19.5" customHeight="1" x14ac:dyDescent="0.3">
      <c r="A23" s="419" t="s">
        <v>193</v>
      </c>
      <c r="B23" s="171" t="s">
        <v>20</v>
      </c>
      <c r="C23" s="407" t="s">
        <v>194</v>
      </c>
      <c r="D23" s="415">
        <v>115</v>
      </c>
      <c r="E23" s="371" t="s">
        <v>87</v>
      </c>
      <c r="F23" s="422">
        <v>115.04</v>
      </c>
      <c r="G23" s="371" t="s">
        <v>100</v>
      </c>
      <c r="H23" s="422">
        <v>125.64</v>
      </c>
      <c r="I23" s="443" t="s">
        <v>62</v>
      </c>
      <c r="J23" s="415">
        <v>3</v>
      </c>
      <c r="K23" s="439">
        <v>59</v>
      </c>
      <c r="L23" s="440" t="s">
        <v>87</v>
      </c>
      <c r="M23" s="445">
        <f t="shared" si="0"/>
        <v>358.68</v>
      </c>
      <c r="N23" s="446" t="s">
        <v>91</v>
      </c>
      <c r="O23" s="391">
        <f t="shared" si="1"/>
        <v>-72.56</v>
      </c>
      <c r="P23" s="391">
        <f t="shared" si="2"/>
        <v>-7.3100000000000023</v>
      </c>
    </row>
    <row r="24" spans="1:16" ht="19.5" customHeight="1" x14ac:dyDescent="0.3">
      <c r="A24" s="419" t="s">
        <v>195</v>
      </c>
      <c r="B24" s="171" t="s">
        <v>185</v>
      </c>
      <c r="C24" s="407" t="s">
        <v>196</v>
      </c>
      <c r="D24" s="415">
        <v>127</v>
      </c>
      <c r="E24" s="371" t="s">
        <v>88</v>
      </c>
      <c r="F24" s="421">
        <v>132.72999999999999</v>
      </c>
      <c r="G24" s="371" t="s">
        <v>88</v>
      </c>
      <c r="H24" s="422">
        <v>79.5</v>
      </c>
      <c r="I24" s="443" t="s">
        <v>87</v>
      </c>
      <c r="J24" s="415">
        <v>8</v>
      </c>
      <c r="K24" s="439">
        <v>24</v>
      </c>
      <c r="L24" s="440" t="s">
        <v>80</v>
      </c>
      <c r="M24" s="445">
        <f t="shared" si="0"/>
        <v>347.23</v>
      </c>
      <c r="N24" s="446" t="s">
        <v>79</v>
      </c>
      <c r="O24" s="391">
        <f t="shared" si="1"/>
        <v>-84.009999999999991</v>
      </c>
      <c r="P24" s="391">
        <f t="shared" si="2"/>
        <v>-11.449999999999989</v>
      </c>
    </row>
    <row r="25" spans="1:16" ht="19.5" customHeight="1" x14ac:dyDescent="0.3">
      <c r="A25" s="423" t="s">
        <v>36</v>
      </c>
      <c r="B25" s="171" t="s">
        <v>20</v>
      </c>
      <c r="C25" s="407" t="s">
        <v>119</v>
      </c>
      <c r="D25" s="430">
        <v>137</v>
      </c>
      <c r="E25" s="371" t="s">
        <v>62</v>
      </c>
      <c r="F25" s="422">
        <v>95.93</v>
      </c>
      <c r="G25" s="371" t="s">
        <v>75</v>
      </c>
      <c r="H25" s="422">
        <v>100.89</v>
      </c>
      <c r="I25" s="443" t="s">
        <v>79</v>
      </c>
      <c r="J25" s="415">
        <v>8</v>
      </c>
      <c r="K25" s="439">
        <v>24</v>
      </c>
      <c r="L25" s="440" t="s">
        <v>80</v>
      </c>
      <c r="M25" s="445">
        <f t="shared" si="0"/>
        <v>341.82</v>
      </c>
      <c r="N25" s="446" t="s">
        <v>83</v>
      </c>
      <c r="O25" s="391">
        <f t="shared" si="1"/>
        <v>-89.420000000000016</v>
      </c>
      <c r="P25" s="391">
        <f t="shared" si="2"/>
        <v>-5.410000000000025</v>
      </c>
    </row>
    <row r="26" spans="1:16" ht="19.5" customHeight="1" x14ac:dyDescent="0.3">
      <c r="A26" s="423" t="s">
        <v>197</v>
      </c>
      <c r="B26" s="171"/>
      <c r="C26" s="407"/>
      <c r="D26" s="415">
        <v>136</v>
      </c>
      <c r="E26" s="371" t="s">
        <v>65</v>
      </c>
      <c r="F26" s="422">
        <v>117.55</v>
      </c>
      <c r="G26" s="371" t="s">
        <v>83</v>
      </c>
      <c r="H26" s="422">
        <v>85.8</v>
      </c>
      <c r="I26" s="443" t="s">
        <v>100</v>
      </c>
      <c r="J26" s="415">
        <v>1</v>
      </c>
      <c r="K26" s="439">
        <v>74</v>
      </c>
      <c r="L26" s="440" t="s">
        <v>96</v>
      </c>
      <c r="M26" s="445">
        <f t="shared" si="0"/>
        <v>340.35</v>
      </c>
      <c r="N26" s="446" t="s">
        <v>100</v>
      </c>
      <c r="O26" s="391">
        <f t="shared" si="1"/>
        <v>-90.889999999999986</v>
      </c>
      <c r="P26" s="391">
        <f t="shared" si="2"/>
        <v>-1.4699999999999704</v>
      </c>
    </row>
    <row r="27" spans="1:16" ht="19.5" customHeight="1" x14ac:dyDescent="0.3">
      <c r="A27" s="419" t="s">
        <v>117</v>
      </c>
      <c r="B27" s="171" t="s">
        <v>20</v>
      </c>
      <c r="C27" s="407" t="s">
        <v>118</v>
      </c>
      <c r="D27" s="415">
        <v>128</v>
      </c>
      <c r="E27" s="371" t="s">
        <v>71</v>
      </c>
      <c r="F27" s="422">
        <v>113.09</v>
      </c>
      <c r="G27" s="371" t="s">
        <v>87</v>
      </c>
      <c r="H27" s="422">
        <v>65.88</v>
      </c>
      <c r="I27" s="443" t="s">
        <v>75</v>
      </c>
      <c r="J27" s="415">
        <v>5</v>
      </c>
      <c r="K27" s="439">
        <v>42</v>
      </c>
      <c r="L27" s="440" t="s">
        <v>83</v>
      </c>
      <c r="M27" s="445">
        <f t="shared" si="0"/>
        <v>311.97000000000003</v>
      </c>
      <c r="N27" s="446" t="s">
        <v>87</v>
      </c>
      <c r="O27" s="391">
        <f t="shared" si="1"/>
        <v>-119.26999999999998</v>
      </c>
      <c r="P27" s="391">
        <f t="shared" si="2"/>
        <v>-28.379999999999995</v>
      </c>
    </row>
    <row r="28" spans="1:16" ht="19.5" customHeight="1" x14ac:dyDescent="0.3">
      <c r="A28" s="423" t="s">
        <v>92</v>
      </c>
      <c r="B28" s="171" t="s">
        <v>20</v>
      </c>
      <c r="C28" s="407" t="s">
        <v>93</v>
      </c>
      <c r="D28" s="415">
        <v>72</v>
      </c>
      <c r="E28" s="371" t="s">
        <v>112</v>
      </c>
      <c r="F28" s="422">
        <v>121.07</v>
      </c>
      <c r="G28" s="371" t="s">
        <v>79</v>
      </c>
      <c r="H28" s="422">
        <v>88.79</v>
      </c>
      <c r="I28" s="443" t="s">
        <v>83</v>
      </c>
      <c r="J28" s="415">
        <v>3</v>
      </c>
      <c r="K28" s="439">
        <v>60</v>
      </c>
      <c r="L28" s="440" t="s">
        <v>105</v>
      </c>
      <c r="M28" s="445">
        <f t="shared" si="0"/>
        <v>284.86</v>
      </c>
      <c r="N28" s="446" t="s">
        <v>105</v>
      </c>
      <c r="O28" s="391">
        <f t="shared" si="1"/>
        <v>-146.38</v>
      </c>
      <c r="P28" s="391">
        <f t="shared" si="2"/>
        <v>-27.110000000000014</v>
      </c>
    </row>
    <row r="29" spans="1:16" ht="19.5" customHeight="1" x14ac:dyDescent="0.3">
      <c r="A29" s="419" t="s">
        <v>198</v>
      </c>
      <c r="B29" s="171" t="s">
        <v>20</v>
      </c>
      <c r="C29" s="407" t="s">
        <v>199</v>
      </c>
      <c r="D29" s="415">
        <v>136</v>
      </c>
      <c r="E29" s="371" t="s">
        <v>55</v>
      </c>
      <c r="F29" s="422">
        <v>57.26</v>
      </c>
      <c r="G29" s="371" t="s">
        <v>96</v>
      </c>
      <c r="H29" s="422">
        <v>77.349999999999994</v>
      </c>
      <c r="I29" s="443" t="s">
        <v>105</v>
      </c>
      <c r="J29" s="415">
        <v>9</v>
      </c>
      <c r="K29" s="439">
        <v>16</v>
      </c>
      <c r="L29" s="440" t="s">
        <v>55</v>
      </c>
      <c r="M29" s="445">
        <f t="shared" si="0"/>
        <v>279.61</v>
      </c>
      <c r="N29" s="446" t="s">
        <v>75</v>
      </c>
      <c r="O29" s="391">
        <f t="shared" si="1"/>
        <v>-151.63</v>
      </c>
      <c r="P29" s="391">
        <f t="shared" si="2"/>
        <v>-5.25</v>
      </c>
    </row>
    <row r="30" spans="1:16" ht="19.5" customHeight="1" x14ac:dyDescent="0.3">
      <c r="A30" s="419" t="s">
        <v>200</v>
      </c>
      <c r="B30" s="171" t="s">
        <v>185</v>
      </c>
      <c r="C30" s="407" t="s">
        <v>201</v>
      </c>
      <c r="D30" s="415">
        <v>90</v>
      </c>
      <c r="E30" s="371" t="s">
        <v>75</v>
      </c>
      <c r="F30" s="422">
        <v>98.04</v>
      </c>
      <c r="G30" s="371" t="s">
        <v>105</v>
      </c>
      <c r="H30" s="422">
        <v>53.33</v>
      </c>
      <c r="I30" s="443" t="s">
        <v>96</v>
      </c>
      <c r="J30" s="415">
        <v>7</v>
      </c>
      <c r="K30" s="439">
        <v>32</v>
      </c>
      <c r="L30" s="440" t="s">
        <v>91</v>
      </c>
      <c r="M30" s="445">
        <f t="shared" si="0"/>
        <v>248.37</v>
      </c>
      <c r="N30" s="446" t="s">
        <v>96</v>
      </c>
      <c r="O30" s="391">
        <f t="shared" si="1"/>
        <v>-182.87</v>
      </c>
      <c r="P30" s="391">
        <f t="shared" si="2"/>
        <v>-31.240000000000009</v>
      </c>
    </row>
    <row r="31" spans="1:16" ht="19.5" customHeight="1" x14ac:dyDescent="0.3">
      <c r="A31" s="419" t="s">
        <v>202</v>
      </c>
      <c r="B31" s="171" t="s">
        <v>185</v>
      </c>
      <c r="C31" s="407" t="s">
        <v>203</v>
      </c>
      <c r="D31" s="415">
        <v>85</v>
      </c>
      <c r="E31" s="371" t="s">
        <v>96</v>
      </c>
      <c r="F31" s="422">
        <v>34.270000000000003</v>
      </c>
      <c r="G31" s="371" t="s">
        <v>112</v>
      </c>
      <c r="H31" s="422">
        <v>37.44</v>
      </c>
      <c r="I31" s="443" t="s">
        <v>112</v>
      </c>
      <c r="J31" s="415">
        <v>1</v>
      </c>
      <c r="K31" s="439">
        <v>80</v>
      </c>
      <c r="L31" s="440" t="s">
        <v>112</v>
      </c>
      <c r="M31" s="445">
        <f t="shared" si="0"/>
        <v>157.71</v>
      </c>
      <c r="N31" s="446" t="s">
        <v>112</v>
      </c>
      <c r="O31" s="391">
        <f t="shared" si="1"/>
        <v>-273.52999999999997</v>
      </c>
      <c r="P31" s="391">
        <f t="shared" si="2"/>
        <v>-90.66</v>
      </c>
    </row>
    <row r="32" spans="1:16" ht="19.5" customHeight="1" x14ac:dyDescent="0.3">
      <c r="A32" s="419" t="s">
        <v>204</v>
      </c>
      <c r="B32" s="171"/>
      <c r="C32" s="407"/>
      <c r="D32" s="415">
        <v>70</v>
      </c>
      <c r="E32" s="371" t="s">
        <v>116</v>
      </c>
      <c r="F32" s="422">
        <v>0</v>
      </c>
      <c r="G32" s="371" t="s">
        <v>116</v>
      </c>
      <c r="H32" s="422">
        <v>6.77</v>
      </c>
      <c r="I32" s="443" t="s">
        <v>115</v>
      </c>
      <c r="J32" s="415">
        <v>0</v>
      </c>
      <c r="K32" s="439" t="s">
        <v>205</v>
      </c>
      <c r="L32" s="440" t="s">
        <v>116</v>
      </c>
      <c r="M32" s="445">
        <f t="shared" si="0"/>
        <v>76.77</v>
      </c>
      <c r="N32" s="446" t="s">
        <v>116</v>
      </c>
      <c r="O32" s="391">
        <f t="shared" si="1"/>
        <v>-354.47</v>
      </c>
      <c r="P32" s="391">
        <f t="shared" si="2"/>
        <v>-80.940000000000012</v>
      </c>
    </row>
    <row r="33" spans="1:16" ht="19.5" customHeight="1" x14ac:dyDescent="0.3">
      <c r="A33" s="419" t="s">
        <v>156</v>
      </c>
      <c r="B33" s="171"/>
      <c r="C33" s="407"/>
      <c r="D33" s="415">
        <v>47</v>
      </c>
      <c r="E33" s="371" t="s">
        <v>115</v>
      </c>
      <c r="F33" s="422">
        <v>0</v>
      </c>
      <c r="G33" s="371" t="s">
        <v>116</v>
      </c>
      <c r="H33" s="422">
        <v>0</v>
      </c>
      <c r="I33" s="443" t="s">
        <v>99</v>
      </c>
      <c r="J33" s="430">
        <v>0</v>
      </c>
      <c r="K33" s="447" t="s">
        <v>205</v>
      </c>
      <c r="L33" s="440" t="s">
        <v>116</v>
      </c>
      <c r="M33" s="445">
        <f t="shared" si="0"/>
        <v>47</v>
      </c>
      <c r="N33" s="446" t="s">
        <v>115</v>
      </c>
      <c r="O33" s="391">
        <f t="shared" si="1"/>
        <v>-384.24</v>
      </c>
      <c r="P33" s="391">
        <f t="shared" si="2"/>
        <v>-29.769999999999996</v>
      </c>
    </row>
    <row r="34" spans="1:16" ht="19.5" customHeight="1" x14ac:dyDescent="0.3">
      <c r="A34" s="413" t="s">
        <v>101</v>
      </c>
      <c r="B34" s="171" t="s">
        <v>20</v>
      </c>
      <c r="C34" s="414"/>
      <c r="D34" s="415">
        <v>28</v>
      </c>
      <c r="E34" s="371" t="s">
        <v>99</v>
      </c>
      <c r="F34" s="422">
        <v>0</v>
      </c>
      <c r="G34" s="371" t="s">
        <v>116</v>
      </c>
      <c r="H34" s="422">
        <v>17.73</v>
      </c>
      <c r="I34" s="443" t="s">
        <v>116</v>
      </c>
      <c r="J34" s="415">
        <v>0</v>
      </c>
      <c r="K34" s="439" t="s">
        <v>205</v>
      </c>
      <c r="L34" s="440" t="s">
        <v>116</v>
      </c>
      <c r="M34" s="445">
        <f t="shared" si="0"/>
        <v>45.730000000000004</v>
      </c>
      <c r="N34" s="446" t="s">
        <v>99</v>
      </c>
      <c r="O34" s="391">
        <f t="shared" si="1"/>
        <v>-385.51</v>
      </c>
      <c r="P34" s="391">
        <f t="shared" si="2"/>
        <v>-1.269999999999996</v>
      </c>
    </row>
    <row r="35" spans="1:16" ht="19.5" customHeight="1" x14ac:dyDescent="0.3">
      <c r="A35" s="419"/>
      <c r="B35" s="171"/>
      <c r="C35" s="407"/>
      <c r="D35" s="415"/>
      <c r="E35" s="371"/>
      <c r="F35" s="422"/>
      <c r="G35" s="371"/>
      <c r="H35" s="422"/>
      <c r="I35" s="443"/>
      <c r="J35" s="415"/>
      <c r="K35" s="439"/>
      <c r="L35" s="440"/>
      <c r="M35" s="445"/>
      <c r="N35" s="448"/>
    </row>
  </sheetData>
  <sheetProtection selectLockedCells="1" selectUnlockedCells="1"/>
  <mergeCells count="18">
    <mergeCell ref="A1:N1"/>
    <mergeCell ref="B2:L2"/>
    <mergeCell ref="B3:L3"/>
    <mergeCell ref="B4:L4"/>
    <mergeCell ref="B5:L5"/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</mergeCells>
  <printOptions horizontalCentered="1"/>
  <pageMargins left="0.118055555555556" right="0.118055555555556" top="0.15763888888888899" bottom="0.15763888888888899" header="0.51041666666666696" footer="0.51041666666666696"/>
  <pageSetup paperSize="9" scale="92" orientation="portrait" horizontalDpi="300" verticalDpi="300" r:id="rId1"/>
  <headerFooter scaleWithDoc="0"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view="pageBreakPreview" zoomScale="110" zoomScaleNormal="100" zoomScaleSheetLayoutView="110" workbookViewId="0">
      <selection activeCell="M13" sqref="M13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861" t="s">
        <v>14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</row>
    <row r="2" spans="1:16" s="2" customFormat="1" ht="13.5" customHeight="1" x14ac:dyDescent="0.35">
      <c r="A2" s="153" t="s">
        <v>15</v>
      </c>
      <c r="B2" s="862" t="s">
        <v>175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196" t="s">
        <v>21</v>
      </c>
      <c r="N3" s="197" t="s">
        <v>176</v>
      </c>
    </row>
    <row r="4" spans="1:16" s="2" customFormat="1" ht="13.5" customHeight="1" x14ac:dyDescent="0.35">
      <c r="A4" s="154" t="s">
        <v>23</v>
      </c>
      <c r="B4" s="863">
        <v>42721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3" t="s">
        <v>177</v>
      </c>
      <c r="N5" s="853"/>
      <c r="P5" s="100"/>
    </row>
    <row r="6" spans="1:16" s="2" customFormat="1" ht="13.5" customHeight="1" x14ac:dyDescent="0.35">
      <c r="A6" s="154" t="s">
        <v>28</v>
      </c>
      <c r="B6" s="854">
        <v>20</v>
      </c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3"/>
      <c r="N6" s="853"/>
    </row>
    <row r="7" spans="1:16" s="2" customFormat="1" ht="13.5" customHeight="1" x14ac:dyDescent="0.35">
      <c r="A7" s="155" t="s">
        <v>29</v>
      </c>
      <c r="B7" s="854" t="s">
        <v>178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3"/>
      <c r="N7" s="853"/>
    </row>
    <row r="8" spans="1:16" s="2" customFormat="1" ht="13.5" customHeight="1" x14ac:dyDescent="0.35">
      <c r="A8" s="154" t="s">
        <v>35</v>
      </c>
      <c r="B8" s="855" t="s">
        <v>127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3"/>
      <c r="N8" s="853"/>
      <c r="P8" s="101"/>
    </row>
    <row r="9" spans="1:16" s="2" customFormat="1" ht="13.5" customHeight="1" x14ac:dyDescent="0.35">
      <c r="A9" s="156" t="s">
        <v>37</v>
      </c>
      <c r="B9" s="876" t="s">
        <v>206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53"/>
      <c r="N9" s="853"/>
    </row>
    <row r="10" spans="1:16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57" t="s">
        <v>131</v>
      </c>
      <c r="E10" s="857"/>
      <c r="F10" s="858" t="s">
        <v>132</v>
      </c>
      <c r="G10" s="858"/>
      <c r="H10" s="859" t="s">
        <v>133</v>
      </c>
      <c r="I10" s="859"/>
      <c r="J10" s="860" t="s">
        <v>134</v>
      </c>
      <c r="K10" s="860"/>
      <c r="L10" s="860"/>
      <c r="M10" s="849" t="s">
        <v>45</v>
      </c>
      <c r="N10" s="849"/>
    </row>
    <row r="11" spans="1:16" s="3" customFormat="1" ht="15.75" customHeight="1" x14ac:dyDescent="0.3">
      <c r="A11" s="850"/>
      <c r="B11" s="851"/>
      <c r="C11" s="852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15" customHeight="1" x14ac:dyDescent="0.35">
      <c r="A12" s="318" t="s">
        <v>68</v>
      </c>
      <c r="B12" s="163" t="s">
        <v>69</v>
      </c>
      <c r="C12" s="364" t="s">
        <v>70</v>
      </c>
      <c r="D12" s="365">
        <v>82</v>
      </c>
      <c r="E12" s="366" t="s">
        <v>76</v>
      </c>
      <c r="F12" s="367">
        <v>158.03</v>
      </c>
      <c r="G12" s="368" t="s">
        <v>61</v>
      </c>
      <c r="H12" s="369">
        <v>149.88</v>
      </c>
      <c r="I12" s="388" t="s">
        <v>0</v>
      </c>
      <c r="J12" s="342">
        <v>5</v>
      </c>
      <c r="K12" s="343">
        <v>85</v>
      </c>
      <c r="L12" s="313" t="s">
        <v>75</v>
      </c>
      <c r="M12" s="389">
        <f t="shared" ref="M12:M31" si="0">SUM(D12,F12,H12,J12)</f>
        <v>394.90999999999997</v>
      </c>
      <c r="N12" s="307" t="s">
        <v>207</v>
      </c>
    </row>
    <row r="13" spans="1:16" ht="15" customHeight="1" x14ac:dyDescent="0.35">
      <c r="A13" s="322" t="s">
        <v>208</v>
      </c>
      <c r="B13" s="171" t="s">
        <v>209</v>
      </c>
      <c r="C13" s="370"/>
      <c r="D13" s="173">
        <v>67</v>
      </c>
      <c r="E13" s="371" t="s">
        <v>100</v>
      </c>
      <c r="F13" s="372">
        <v>164.53</v>
      </c>
      <c r="G13" s="373" t="s">
        <v>12</v>
      </c>
      <c r="H13" s="374">
        <v>132.44999999999999</v>
      </c>
      <c r="I13" s="390" t="s">
        <v>62</v>
      </c>
      <c r="J13" s="342">
        <v>15</v>
      </c>
      <c r="K13" s="343">
        <v>45</v>
      </c>
      <c r="L13" s="313" t="s">
        <v>76</v>
      </c>
      <c r="M13" s="345">
        <f t="shared" si="0"/>
        <v>378.98</v>
      </c>
      <c r="N13" s="309" t="s">
        <v>210</v>
      </c>
      <c r="O13" s="391">
        <f t="shared" ref="O13:O31" si="1">M13-M$12</f>
        <v>-15.92999999999995</v>
      </c>
      <c r="P13" s="391">
        <f t="shared" ref="P13:P31" si="2">M13-M12</f>
        <v>-15.92999999999995</v>
      </c>
    </row>
    <row r="14" spans="1:16" ht="15" customHeight="1" x14ac:dyDescent="0.35">
      <c r="A14" s="323" t="s">
        <v>184</v>
      </c>
      <c r="B14" s="171" t="s">
        <v>185</v>
      </c>
      <c r="C14" s="375" t="s">
        <v>186</v>
      </c>
      <c r="D14" s="376">
        <v>87</v>
      </c>
      <c r="E14" s="262" t="s">
        <v>58</v>
      </c>
      <c r="F14" s="377">
        <v>144.63</v>
      </c>
      <c r="G14" s="371" t="s">
        <v>76</v>
      </c>
      <c r="H14" s="378">
        <v>137.21</v>
      </c>
      <c r="I14" s="392" t="s">
        <v>58</v>
      </c>
      <c r="J14" s="342">
        <v>10</v>
      </c>
      <c r="K14" s="343">
        <v>72</v>
      </c>
      <c r="L14" s="313" t="s">
        <v>87</v>
      </c>
      <c r="M14" s="346">
        <f t="shared" si="0"/>
        <v>378.84000000000003</v>
      </c>
      <c r="N14" s="393" t="s">
        <v>211</v>
      </c>
      <c r="O14" s="391">
        <f t="shared" si="1"/>
        <v>-16.069999999999936</v>
      </c>
      <c r="P14" s="391">
        <f t="shared" si="2"/>
        <v>-0.13999999999998636</v>
      </c>
    </row>
    <row r="15" spans="1:16" ht="15" customHeight="1" x14ac:dyDescent="0.35">
      <c r="A15" s="323" t="s">
        <v>56</v>
      </c>
      <c r="B15" s="171" t="s">
        <v>20</v>
      </c>
      <c r="C15" s="172" t="s">
        <v>57</v>
      </c>
      <c r="D15" s="173">
        <v>83</v>
      </c>
      <c r="E15" s="379" t="s">
        <v>55</v>
      </c>
      <c r="F15" s="377">
        <v>159.43</v>
      </c>
      <c r="G15" s="224" t="s">
        <v>62</v>
      </c>
      <c r="H15" s="177">
        <v>114.86</v>
      </c>
      <c r="I15" s="390" t="s">
        <v>80</v>
      </c>
      <c r="J15" s="394">
        <v>20</v>
      </c>
      <c r="K15" s="394">
        <v>16</v>
      </c>
      <c r="L15" s="307" t="s">
        <v>0</v>
      </c>
      <c r="M15" s="348">
        <f t="shared" si="0"/>
        <v>377.29</v>
      </c>
      <c r="N15" s="395" t="s">
        <v>62</v>
      </c>
      <c r="O15" s="391">
        <f t="shared" si="1"/>
        <v>-17.619999999999948</v>
      </c>
      <c r="P15" s="391">
        <f t="shared" si="2"/>
        <v>-1.5500000000000114</v>
      </c>
    </row>
    <row r="16" spans="1:16" ht="15" customHeight="1" x14ac:dyDescent="0.35">
      <c r="A16" s="327" t="s">
        <v>189</v>
      </c>
      <c r="B16" s="163" t="s">
        <v>69</v>
      </c>
      <c r="C16" s="179" t="s">
        <v>190</v>
      </c>
      <c r="D16" s="380">
        <v>92</v>
      </c>
      <c r="E16" s="381" t="s">
        <v>0</v>
      </c>
      <c r="F16" s="382">
        <v>162.09</v>
      </c>
      <c r="G16" s="383" t="s">
        <v>58</v>
      </c>
      <c r="H16" s="177">
        <v>108.2</v>
      </c>
      <c r="I16" s="390" t="s">
        <v>79</v>
      </c>
      <c r="J16" s="342">
        <v>5</v>
      </c>
      <c r="K16" s="343">
        <v>83</v>
      </c>
      <c r="L16" s="313" t="s">
        <v>105</v>
      </c>
      <c r="M16" s="348">
        <f t="shared" si="0"/>
        <v>367.29</v>
      </c>
      <c r="N16" s="395" t="s">
        <v>65</v>
      </c>
      <c r="O16" s="391">
        <f t="shared" si="1"/>
        <v>-27.619999999999948</v>
      </c>
      <c r="P16" s="391">
        <f t="shared" si="2"/>
        <v>-10</v>
      </c>
    </row>
    <row r="17" spans="1:16" ht="15" customHeight="1" x14ac:dyDescent="0.3">
      <c r="A17" s="329" t="s">
        <v>212</v>
      </c>
      <c r="B17" s="171" t="s">
        <v>20</v>
      </c>
      <c r="C17" s="185" t="s">
        <v>213</v>
      </c>
      <c r="D17" s="173">
        <v>64</v>
      </c>
      <c r="E17" s="224" t="s">
        <v>87</v>
      </c>
      <c r="F17" s="377">
        <v>158.32</v>
      </c>
      <c r="G17" s="224" t="s">
        <v>65</v>
      </c>
      <c r="H17" s="177">
        <v>131.84</v>
      </c>
      <c r="I17" s="390" t="s">
        <v>65</v>
      </c>
      <c r="J17" s="342">
        <v>10</v>
      </c>
      <c r="K17" s="343">
        <v>67</v>
      </c>
      <c r="L17" s="313" t="s">
        <v>100</v>
      </c>
      <c r="M17" s="348">
        <f t="shared" si="0"/>
        <v>364.15999999999997</v>
      </c>
      <c r="N17" s="395" t="s">
        <v>55</v>
      </c>
      <c r="O17" s="391">
        <f t="shared" si="1"/>
        <v>-30.75</v>
      </c>
      <c r="P17" s="391">
        <f t="shared" si="2"/>
        <v>-3.1300000000000523</v>
      </c>
    </row>
    <row r="18" spans="1:16" ht="15" customHeight="1" x14ac:dyDescent="0.35">
      <c r="A18" s="329" t="s">
        <v>59</v>
      </c>
      <c r="B18" s="171" t="s">
        <v>20</v>
      </c>
      <c r="C18" s="172" t="s">
        <v>60</v>
      </c>
      <c r="D18" s="173">
        <v>74</v>
      </c>
      <c r="E18" s="224" t="s">
        <v>88</v>
      </c>
      <c r="F18" s="377">
        <v>129.08000000000001</v>
      </c>
      <c r="G18" s="224" t="s">
        <v>88</v>
      </c>
      <c r="H18" s="384">
        <v>140.72</v>
      </c>
      <c r="I18" s="396" t="s">
        <v>12</v>
      </c>
      <c r="J18" s="342">
        <v>20</v>
      </c>
      <c r="K18" s="343">
        <v>29</v>
      </c>
      <c r="L18" s="313" t="s">
        <v>61</v>
      </c>
      <c r="M18" s="348">
        <f t="shared" si="0"/>
        <v>363.8</v>
      </c>
      <c r="N18" s="395" t="s">
        <v>61</v>
      </c>
      <c r="O18" s="391">
        <f t="shared" si="1"/>
        <v>-31.109999999999957</v>
      </c>
      <c r="P18" s="391">
        <f t="shared" si="2"/>
        <v>-0.3599999999999568</v>
      </c>
    </row>
    <row r="19" spans="1:16" ht="15" customHeight="1" x14ac:dyDescent="0.35">
      <c r="A19" s="330" t="s">
        <v>146</v>
      </c>
      <c r="B19" s="171" t="s">
        <v>73</v>
      </c>
      <c r="C19" s="185" t="s">
        <v>147</v>
      </c>
      <c r="D19" s="173">
        <v>63</v>
      </c>
      <c r="E19" s="224" t="s">
        <v>105</v>
      </c>
      <c r="F19" s="385">
        <v>165.72</v>
      </c>
      <c r="G19" s="381" t="s">
        <v>0</v>
      </c>
      <c r="H19" s="177">
        <v>116.9</v>
      </c>
      <c r="I19" s="390" t="s">
        <v>76</v>
      </c>
      <c r="J19" s="342">
        <v>10</v>
      </c>
      <c r="K19" s="343">
        <v>66</v>
      </c>
      <c r="L19" s="313" t="s">
        <v>83</v>
      </c>
      <c r="M19" s="348">
        <f t="shared" si="0"/>
        <v>355.62</v>
      </c>
      <c r="N19" s="395" t="s">
        <v>76</v>
      </c>
      <c r="O19" s="391">
        <f t="shared" si="1"/>
        <v>-39.289999999999964</v>
      </c>
      <c r="P19" s="391">
        <f t="shared" si="2"/>
        <v>-8.1800000000000068</v>
      </c>
    </row>
    <row r="20" spans="1:16" ht="15" customHeight="1" x14ac:dyDescent="0.3">
      <c r="A20" s="323" t="s">
        <v>97</v>
      </c>
      <c r="B20" s="171" t="s">
        <v>20</v>
      </c>
      <c r="C20" s="172" t="s">
        <v>98</v>
      </c>
      <c r="D20" s="173">
        <v>83</v>
      </c>
      <c r="E20" s="224" t="s">
        <v>55</v>
      </c>
      <c r="F20" s="177">
        <v>123.29</v>
      </c>
      <c r="G20" s="224" t="s">
        <v>79</v>
      </c>
      <c r="H20" s="177">
        <v>128.63</v>
      </c>
      <c r="I20" s="390" t="s">
        <v>55</v>
      </c>
      <c r="J20" s="342">
        <v>20</v>
      </c>
      <c r="K20" s="343">
        <v>24</v>
      </c>
      <c r="L20" s="313" t="s">
        <v>65</v>
      </c>
      <c r="M20" s="348">
        <f t="shared" si="0"/>
        <v>354.92</v>
      </c>
      <c r="N20" s="395" t="s">
        <v>80</v>
      </c>
      <c r="O20" s="391">
        <f t="shared" si="1"/>
        <v>-39.989999999999952</v>
      </c>
      <c r="P20" s="391">
        <f t="shared" si="2"/>
        <v>-0.69999999999998863</v>
      </c>
    </row>
    <row r="21" spans="1:16" ht="15" customHeight="1" x14ac:dyDescent="0.3">
      <c r="A21" s="323" t="s">
        <v>195</v>
      </c>
      <c r="B21" s="171" t="s">
        <v>185</v>
      </c>
      <c r="C21" s="172" t="s">
        <v>196</v>
      </c>
      <c r="D21" s="173">
        <v>78</v>
      </c>
      <c r="E21" s="224" t="s">
        <v>80</v>
      </c>
      <c r="F21" s="177">
        <v>140.47999999999999</v>
      </c>
      <c r="G21" s="224" t="s">
        <v>80</v>
      </c>
      <c r="H21" s="177">
        <v>112.96</v>
      </c>
      <c r="I21" s="390" t="s">
        <v>71</v>
      </c>
      <c r="J21" s="342">
        <v>20</v>
      </c>
      <c r="K21" s="343">
        <v>25</v>
      </c>
      <c r="L21" s="313" t="s">
        <v>55</v>
      </c>
      <c r="M21" s="348">
        <f t="shared" si="0"/>
        <v>351.44</v>
      </c>
      <c r="N21" s="395" t="s">
        <v>71</v>
      </c>
      <c r="O21" s="391">
        <f t="shared" si="1"/>
        <v>-43.46999999999997</v>
      </c>
      <c r="P21" s="391">
        <f t="shared" si="2"/>
        <v>-3.4800000000000182</v>
      </c>
    </row>
    <row r="22" spans="1:16" ht="15" customHeight="1" x14ac:dyDescent="0.3">
      <c r="A22" s="330" t="s">
        <v>148</v>
      </c>
      <c r="B22" s="163" t="s">
        <v>69</v>
      </c>
      <c r="C22" s="185" t="s">
        <v>149</v>
      </c>
      <c r="D22" s="173">
        <v>74</v>
      </c>
      <c r="E22" s="224" t="s">
        <v>88</v>
      </c>
      <c r="F22" s="177">
        <v>136.26</v>
      </c>
      <c r="G22" s="224" t="s">
        <v>71</v>
      </c>
      <c r="H22" s="177">
        <v>124.43</v>
      </c>
      <c r="I22" s="390" t="s">
        <v>61</v>
      </c>
      <c r="J22" s="342">
        <v>15</v>
      </c>
      <c r="K22" s="343">
        <v>50</v>
      </c>
      <c r="L22" s="313" t="s">
        <v>71</v>
      </c>
      <c r="M22" s="348">
        <f t="shared" si="0"/>
        <v>349.69</v>
      </c>
      <c r="N22" s="395" t="s">
        <v>88</v>
      </c>
      <c r="O22" s="391">
        <f t="shared" si="1"/>
        <v>-45.21999999999997</v>
      </c>
      <c r="P22" s="391">
        <f t="shared" si="2"/>
        <v>-1.75</v>
      </c>
    </row>
    <row r="23" spans="1:16" ht="15" customHeight="1" x14ac:dyDescent="0.35">
      <c r="A23" s="329" t="s">
        <v>63</v>
      </c>
      <c r="B23" s="171" t="s">
        <v>20</v>
      </c>
      <c r="C23" s="179" t="s">
        <v>64</v>
      </c>
      <c r="D23" s="386">
        <v>88</v>
      </c>
      <c r="E23" s="387" t="s">
        <v>12</v>
      </c>
      <c r="F23" s="177">
        <v>155.4</v>
      </c>
      <c r="G23" s="224" t="s">
        <v>55</v>
      </c>
      <c r="H23" s="177">
        <v>94.03</v>
      </c>
      <c r="I23" s="390" t="s">
        <v>100</v>
      </c>
      <c r="J23" s="342">
        <v>10</v>
      </c>
      <c r="K23" s="343">
        <v>57</v>
      </c>
      <c r="L23" s="357" t="s">
        <v>88</v>
      </c>
      <c r="M23" s="348">
        <f t="shared" si="0"/>
        <v>347.43</v>
      </c>
      <c r="N23" s="395" t="s">
        <v>91</v>
      </c>
      <c r="O23" s="391">
        <f t="shared" si="1"/>
        <v>-47.479999999999961</v>
      </c>
      <c r="P23" s="391">
        <f t="shared" si="2"/>
        <v>-2.2599999999999909</v>
      </c>
    </row>
    <row r="24" spans="1:16" ht="15" customHeight="1" x14ac:dyDescent="0.3">
      <c r="A24" s="332" t="s">
        <v>214</v>
      </c>
      <c r="B24" s="171" t="s">
        <v>20</v>
      </c>
      <c r="C24" s="172" t="s">
        <v>93</v>
      </c>
      <c r="D24" s="173">
        <v>69</v>
      </c>
      <c r="E24" s="224" t="s">
        <v>79</v>
      </c>
      <c r="F24" s="177">
        <v>128.81</v>
      </c>
      <c r="G24" s="224" t="s">
        <v>91</v>
      </c>
      <c r="H24" s="177">
        <v>110.91</v>
      </c>
      <c r="I24" s="341" t="s">
        <v>91</v>
      </c>
      <c r="J24" s="342">
        <v>10</v>
      </c>
      <c r="K24" s="343">
        <v>57</v>
      </c>
      <c r="L24" s="313" t="s">
        <v>88</v>
      </c>
      <c r="M24" s="348">
        <f t="shared" si="0"/>
        <v>318.72000000000003</v>
      </c>
      <c r="N24" s="395" t="s">
        <v>79</v>
      </c>
      <c r="O24" s="391">
        <f t="shared" si="1"/>
        <v>-76.189999999999941</v>
      </c>
      <c r="P24" s="391">
        <f t="shared" si="2"/>
        <v>-28.70999999999998</v>
      </c>
    </row>
    <row r="25" spans="1:16" ht="15" customHeight="1" x14ac:dyDescent="0.3">
      <c r="A25" s="332" t="s">
        <v>36</v>
      </c>
      <c r="B25" s="171" t="s">
        <v>20</v>
      </c>
      <c r="C25" s="172" t="s">
        <v>119</v>
      </c>
      <c r="D25" s="173">
        <v>84</v>
      </c>
      <c r="E25" s="224" t="s">
        <v>65</v>
      </c>
      <c r="F25" s="177">
        <v>101.56</v>
      </c>
      <c r="G25" s="224" t="s">
        <v>87</v>
      </c>
      <c r="H25" s="177">
        <v>99.91</v>
      </c>
      <c r="I25" s="390" t="s">
        <v>83</v>
      </c>
      <c r="J25" s="342">
        <v>20</v>
      </c>
      <c r="K25" s="343">
        <v>23</v>
      </c>
      <c r="L25" s="313" t="s">
        <v>62</v>
      </c>
      <c r="M25" s="348">
        <f t="shared" si="0"/>
        <v>305.47000000000003</v>
      </c>
      <c r="N25" s="395" t="s">
        <v>83</v>
      </c>
      <c r="O25" s="391">
        <f t="shared" si="1"/>
        <v>-89.439999999999941</v>
      </c>
      <c r="P25" s="391">
        <f t="shared" si="2"/>
        <v>-13.25</v>
      </c>
    </row>
    <row r="26" spans="1:16" ht="15" customHeight="1" x14ac:dyDescent="0.35">
      <c r="A26" s="330" t="s">
        <v>215</v>
      </c>
      <c r="B26" s="171" t="s">
        <v>20</v>
      </c>
      <c r="C26" s="185" t="s">
        <v>216</v>
      </c>
      <c r="D26" s="173">
        <v>51</v>
      </c>
      <c r="E26" s="224" t="s">
        <v>75</v>
      </c>
      <c r="F26" s="177">
        <v>116.01</v>
      </c>
      <c r="G26" s="224" t="s">
        <v>100</v>
      </c>
      <c r="H26" s="177">
        <v>111.28</v>
      </c>
      <c r="I26" s="390" t="s">
        <v>88</v>
      </c>
      <c r="J26" s="397">
        <v>20</v>
      </c>
      <c r="K26" s="397">
        <v>22</v>
      </c>
      <c r="L26" s="398" t="s">
        <v>58</v>
      </c>
      <c r="M26" s="399">
        <f t="shared" si="0"/>
        <v>298.28999999999996</v>
      </c>
      <c r="N26" s="395" t="s">
        <v>100</v>
      </c>
      <c r="O26" s="391">
        <f t="shared" si="1"/>
        <v>-96.62</v>
      </c>
      <c r="P26" s="391">
        <f t="shared" si="2"/>
        <v>-7.1800000000000637</v>
      </c>
    </row>
    <row r="27" spans="1:16" ht="15" customHeight="1" x14ac:dyDescent="0.35">
      <c r="A27" s="323" t="s">
        <v>200</v>
      </c>
      <c r="B27" s="171" t="s">
        <v>185</v>
      </c>
      <c r="C27" s="172" t="s">
        <v>201</v>
      </c>
      <c r="D27" s="173">
        <v>77</v>
      </c>
      <c r="E27" s="224" t="s">
        <v>71</v>
      </c>
      <c r="F27" s="177">
        <v>121.83</v>
      </c>
      <c r="G27" s="224" t="s">
        <v>83</v>
      </c>
      <c r="H27" s="177">
        <v>70.89</v>
      </c>
      <c r="I27" s="390" t="s">
        <v>105</v>
      </c>
      <c r="J27" s="400">
        <v>20</v>
      </c>
      <c r="K27" s="400">
        <v>21</v>
      </c>
      <c r="L27" s="309" t="s">
        <v>12</v>
      </c>
      <c r="M27" s="348">
        <f t="shared" si="0"/>
        <v>289.71999999999997</v>
      </c>
      <c r="N27" s="395" t="s">
        <v>87</v>
      </c>
      <c r="O27" s="391">
        <f t="shared" si="1"/>
        <v>-105.19</v>
      </c>
      <c r="P27" s="391">
        <f t="shared" si="2"/>
        <v>-8.5699999999999932</v>
      </c>
    </row>
    <row r="28" spans="1:16" ht="15" customHeight="1" x14ac:dyDescent="0.35">
      <c r="A28" s="323" t="s">
        <v>217</v>
      </c>
      <c r="B28" s="171" t="s">
        <v>20</v>
      </c>
      <c r="C28" s="172" t="s">
        <v>218</v>
      </c>
      <c r="D28" s="376">
        <v>87</v>
      </c>
      <c r="E28" s="383" t="s">
        <v>58</v>
      </c>
      <c r="F28" s="177">
        <v>54.62</v>
      </c>
      <c r="G28" s="224" t="s">
        <v>105</v>
      </c>
      <c r="H28" s="177">
        <v>61.42</v>
      </c>
      <c r="I28" s="390" t="s">
        <v>75</v>
      </c>
      <c r="J28" s="342">
        <v>15</v>
      </c>
      <c r="K28" s="343">
        <v>48</v>
      </c>
      <c r="L28" s="313" t="s">
        <v>80</v>
      </c>
      <c r="M28" s="348">
        <f t="shared" si="0"/>
        <v>218.04000000000002</v>
      </c>
      <c r="N28" s="395" t="s">
        <v>105</v>
      </c>
      <c r="O28" s="391">
        <f t="shared" si="1"/>
        <v>-176.86999999999995</v>
      </c>
      <c r="P28" s="391">
        <f t="shared" si="2"/>
        <v>-71.67999999999995</v>
      </c>
    </row>
    <row r="29" spans="1:16" ht="15" customHeight="1" x14ac:dyDescent="0.3">
      <c r="A29" s="323" t="s">
        <v>152</v>
      </c>
      <c r="B29" s="171" t="s">
        <v>20</v>
      </c>
      <c r="C29" s="172" t="s">
        <v>153</v>
      </c>
      <c r="D29" s="173">
        <v>30</v>
      </c>
      <c r="E29" s="224" t="s">
        <v>112</v>
      </c>
      <c r="F29" s="177">
        <v>47.7</v>
      </c>
      <c r="G29" s="224" t="s">
        <v>75</v>
      </c>
      <c r="H29" s="177">
        <v>82.7</v>
      </c>
      <c r="I29" s="390" t="s">
        <v>87</v>
      </c>
      <c r="J29" s="342">
        <v>10</v>
      </c>
      <c r="K29" s="343">
        <v>58</v>
      </c>
      <c r="L29" s="313" t="s">
        <v>79</v>
      </c>
      <c r="M29" s="348">
        <f t="shared" si="0"/>
        <v>170.4</v>
      </c>
      <c r="N29" s="395" t="s">
        <v>75</v>
      </c>
      <c r="O29" s="391">
        <f t="shared" si="1"/>
        <v>-224.50999999999996</v>
      </c>
      <c r="P29" s="391">
        <f t="shared" si="2"/>
        <v>-47.640000000000015</v>
      </c>
    </row>
    <row r="30" spans="1:16" ht="15" customHeight="1" x14ac:dyDescent="0.3">
      <c r="A30" s="323" t="s">
        <v>117</v>
      </c>
      <c r="B30" s="171" t="s">
        <v>20</v>
      </c>
      <c r="C30" s="172" t="s">
        <v>118</v>
      </c>
      <c r="D30" s="173">
        <v>68</v>
      </c>
      <c r="E30" s="224" t="s">
        <v>83</v>
      </c>
      <c r="F30" s="177">
        <v>41.43</v>
      </c>
      <c r="G30" s="224" t="s">
        <v>96</v>
      </c>
      <c r="H30" s="177">
        <v>8.56</v>
      </c>
      <c r="I30" s="390" t="s">
        <v>96</v>
      </c>
      <c r="J30" s="342">
        <v>0</v>
      </c>
      <c r="K30" s="343">
        <v>110</v>
      </c>
      <c r="L30" s="313" t="s">
        <v>96</v>
      </c>
      <c r="M30" s="348">
        <f t="shared" si="0"/>
        <v>117.99000000000001</v>
      </c>
      <c r="N30" s="395" t="s">
        <v>96</v>
      </c>
      <c r="O30" s="391">
        <f t="shared" si="1"/>
        <v>-276.91999999999996</v>
      </c>
      <c r="P30" s="391">
        <f t="shared" si="2"/>
        <v>-52.41</v>
      </c>
    </row>
    <row r="31" spans="1:16" ht="15" customHeight="1" x14ac:dyDescent="0.3">
      <c r="A31" s="323" t="s">
        <v>204</v>
      </c>
      <c r="B31" s="171"/>
      <c r="C31" s="172"/>
      <c r="D31" s="173">
        <v>51</v>
      </c>
      <c r="E31" s="224" t="s">
        <v>75</v>
      </c>
      <c r="F31" s="177">
        <v>0</v>
      </c>
      <c r="G31" s="224" t="s">
        <v>112</v>
      </c>
      <c r="H31" s="177">
        <v>0</v>
      </c>
      <c r="I31" s="390" t="s">
        <v>112</v>
      </c>
      <c r="J31" s="342">
        <v>0</v>
      </c>
      <c r="K31" s="343">
        <v>133</v>
      </c>
      <c r="L31" s="313" t="s">
        <v>112</v>
      </c>
      <c r="M31" s="348">
        <f t="shared" si="0"/>
        <v>51</v>
      </c>
      <c r="N31" s="395" t="s">
        <v>112</v>
      </c>
      <c r="O31" s="391">
        <f t="shared" si="1"/>
        <v>-343.90999999999997</v>
      </c>
      <c r="P31" s="391">
        <f t="shared" si="2"/>
        <v>-66.990000000000009</v>
      </c>
    </row>
    <row r="32" spans="1:16" ht="15" customHeight="1" x14ac:dyDescent="0.3">
      <c r="A32" s="323"/>
      <c r="B32" s="171"/>
      <c r="C32" s="172"/>
      <c r="D32" s="173"/>
      <c r="E32" s="224"/>
      <c r="F32" s="177"/>
      <c r="G32" s="224"/>
      <c r="H32" s="177"/>
      <c r="I32" s="341"/>
      <c r="J32" s="342"/>
      <c r="K32" s="343"/>
      <c r="L32" s="344"/>
      <c r="M32" s="348"/>
      <c r="N32" s="313"/>
    </row>
    <row r="33" spans="1:14" ht="15" customHeight="1" x14ac:dyDescent="0.3">
      <c r="A33" s="332"/>
      <c r="B33" s="171"/>
      <c r="C33" s="172"/>
      <c r="D33" s="173"/>
      <c r="E33" s="224"/>
      <c r="F33" s="177"/>
      <c r="G33" s="224"/>
      <c r="H33" s="177"/>
      <c r="I33" s="341"/>
      <c r="J33" s="342"/>
      <c r="K33" s="343"/>
      <c r="L33" s="344"/>
      <c r="M33" s="348"/>
      <c r="N33" s="313"/>
    </row>
    <row r="34" spans="1:14" ht="15" customHeight="1" x14ac:dyDescent="0.3">
      <c r="A34" s="332"/>
      <c r="B34" s="171"/>
      <c r="C34" s="172"/>
      <c r="D34" s="173"/>
      <c r="E34" s="224"/>
      <c r="F34" s="177"/>
      <c r="G34" s="224"/>
      <c r="H34" s="177"/>
      <c r="I34" s="341"/>
      <c r="J34" s="342"/>
      <c r="K34" s="343"/>
      <c r="L34" s="344"/>
      <c r="M34" s="348"/>
      <c r="N34" s="313"/>
    </row>
    <row r="35" spans="1:14" ht="15" customHeight="1" x14ac:dyDescent="0.3">
      <c r="A35" s="333"/>
      <c r="B35" s="187"/>
      <c r="C35" s="188"/>
      <c r="D35" s="189"/>
      <c r="E35" s="246"/>
      <c r="F35" s="193"/>
      <c r="G35" s="246"/>
      <c r="H35" s="193"/>
      <c r="I35" s="358"/>
      <c r="J35" s="359"/>
      <c r="K35" s="360"/>
      <c r="L35" s="361"/>
      <c r="M35" s="362"/>
      <c r="N35" s="363"/>
    </row>
  </sheetData>
  <sheetProtection selectLockedCells="1" selectUnlockedCells="1"/>
  <mergeCells count="18">
    <mergeCell ref="A1:N1"/>
    <mergeCell ref="B2:L2"/>
    <mergeCell ref="B3:L3"/>
    <mergeCell ref="B4:L4"/>
    <mergeCell ref="B5:L5"/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</mergeCells>
  <printOptions horizontalCentered="1" verticalCentered="1"/>
  <pageMargins left="0.118055555555556" right="0.118055555555556" top="0.15763888888888899" bottom="0.15763888888888899" header="0.51041666666666696" footer="0.51041666666666696"/>
  <pageSetup paperSize="9" orientation="landscape" horizontalDpi="300" verticalDpi="30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5"/>
  <sheetViews>
    <sheetView view="pageBreakPreview" zoomScale="110" zoomScaleNormal="51" zoomScaleSheetLayoutView="110" workbookViewId="0">
      <selection activeCell="P28" sqref="P28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8.08984375" style="3" customWidth="1"/>
    <col min="7" max="7" width="5.6328125" style="3" customWidth="1"/>
    <col min="8" max="8" width="8.08984375" style="3" customWidth="1"/>
    <col min="9" max="9" width="5.6328125" style="3" customWidth="1"/>
    <col min="10" max="11" width="8.36328125" style="3" customWidth="1"/>
    <col min="12" max="12" width="7.90625" style="3" customWidth="1"/>
    <col min="13" max="13" width="8.90625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24.75" customHeight="1" x14ac:dyDescent="0.7">
      <c r="A1" s="861" t="s">
        <v>14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</row>
    <row r="2" spans="1:16" s="2" customFormat="1" ht="13.5" customHeight="1" x14ac:dyDescent="0.35">
      <c r="A2" s="153" t="s">
        <v>15</v>
      </c>
      <c r="B2" s="862" t="s">
        <v>219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194" t="s">
        <v>17</v>
      </c>
      <c r="N2" s="195">
        <v>917</v>
      </c>
    </row>
    <row r="3" spans="1:16" s="2" customFormat="1" ht="13.5" customHeight="1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196" t="s">
        <v>21</v>
      </c>
      <c r="N3" s="197" t="s">
        <v>220</v>
      </c>
    </row>
    <row r="4" spans="1:16" s="2" customFormat="1" ht="13.5" customHeight="1" x14ac:dyDescent="0.35">
      <c r="A4" s="154" t="s">
        <v>23</v>
      </c>
      <c r="B4" s="863">
        <v>42357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198" t="s">
        <v>25</v>
      </c>
      <c r="N4" s="199"/>
    </row>
    <row r="5" spans="1:16" s="2" customFormat="1" ht="13.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3" t="s">
        <v>177</v>
      </c>
      <c r="N5" s="853"/>
      <c r="P5" s="100"/>
    </row>
    <row r="6" spans="1:16" s="2" customFormat="1" ht="13.5" customHeight="1" x14ac:dyDescent="0.35">
      <c r="A6" s="154" t="s">
        <v>28</v>
      </c>
      <c r="B6" s="854">
        <v>24</v>
      </c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3"/>
      <c r="N6" s="853"/>
    </row>
    <row r="7" spans="1:16" s="2" customFormat="1" ht="13.5" customHeight="1" x14ac:dyDescent="0.35">
      <c r="A7" s="155" t="s">
        <v>29</v>
      </c>
      <c r="B7" s="854" t="s">
        <v>178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3"/>
      <c r="N7" s="853"/>
    </row>
    <row r="8" spans="1:16" s="2" customFormat="1" ht="13.5" customHeight="1" x14ac:dyDescent="0.35">
      <c r="A8" s="154" t="s">
        <v>35</v>
      </c>
      <c r="B8" s="855" t="s">
        <v>127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3"/>
      <c r="N8" s="853"/>
      <c r="P8" s="101"/>
    </row>
    <row r="9" spans="1:16" s="2" customFormat="1" ht="13.5" customHeight="1" x14ac:dyDescent="0.35">
      <c r="A9" s="156" t="s">
        <v>37</v>
      </c>
      <c r="B9" s="877" t="s">
        <v>206</v>
      </c>
      <c r="C9" s="877"/>
      <c r="D9" s="877"/>
      <c r="E9" s="877"/>
      <c r="F9" s="878" t="s">
        <v>221</v>
      </c>
      <c r="G9" s="878"/>
      <c r="H9" s="878"/>
      <c r="I9" s="878"/>
      <c r="J9" s="878"/>
      <c r="K9" s="878"/>
      <c r="L9" s="878"/>
      <c r="M9" s="853"/>
      <c r="N9" s="853"/>
    </row>
    <row r="10" spans="1:16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57" t="s">
        <v>131</v>
      </c>
      <c r="E10" s="857"/>
      <c r="F10" s="858" t="s">
        <v>132</v>
      </c>
      <c r="G10" s="858"/>
      <c r="H10" s="859" t="s">
        <v>133</v>
      </c>
      <c r="I10" s="859"/>
      <c r="J10" s="860" t="s">
        <v>134</v>
      </c>
      <c r="K10" s="860"/>
      <c r="L10" s="860"/>
      <c r="M10" s="849" t="s">
        <v>45</v>
      </c>
      <c r="N10" s="849"/>
    </row>
    <row r="11" spans="1:16" s="3" customFormat="1" ht="15.75" customHeight="1" x14ac:dyDescent="0.3">
      <c r="A11" s="850"/>
      <c r="B11" s="851"/>
      <c r="C11" s="852"/>
      <c r="D11" s="157" t="s">
        <v>135</v>
      </c>
      <c r="E11" s="222" t="s">
        <v>136</v>
      </c>
      <c r="F11" s="161" t="s">
        <v>135</v>
      </c>
      <c r="G11" s="222" t="s">
        <v>136</v>
      </c>
      <c r="H11" s="161" t="s">
        <v>135</v>
      </c>
      <c r="I11" s="248" t="s">
        <v>136</v>
      </c>
      <c r="J11" s="161" t="s">
        <v>135</v>
      </c>
      <c r="K11" s="334" t="s">
        <v>137</v>
      </c>
      <c r="L11" s="335" t="s">
        <v>50</v>
      </c>
      <c r="M11" s="336" t="s">
        <v>47</v>
      </c>
      <c r="N11" s="305" t="s">
        <v>50</v>
      </c>
    </row>
    <row r="12" spans="1:16" ht="15" customHeight="1" x14ac:dyDescent="0.35">
      <c r="A12" s="318" t="s">
        <v>222</v>
      </c>
      <c r="B12" s="163" t="s">
        <v>20</v>
      </c>
      <c r="C12" s="319" t="s">
        <v>223</v>
      </c>
      <c r="D12" s="320">
        <v>96</v>
      </c>
      <c r="E12" s="321" t="s">
        <v>12</v>
      </c>
      <c r="F12" s="169">
        <v>146.16999999999999</v>
      </c>
      <c r="G12" s="224" t="s">
        <v>55</v>
      </c>
      <c r="H12" s="169">
        <v>92.62</v>
      </c>
      <c r="I12" s="337" t="s">
        <v>83</v>
      </c>
      <c r="J12" s="338">
        <v>100</v>
      </c>
      <c r="K12" s="338">
        <v>7</v>
      </c>
      <c r="L12" s="339" t="s">
        <v>0</v>
      </c>
      <c r="M12" s="340">
        <f t="shared" ref="M12:M35" si="0">SUM(D12,F12,H12,J12)</f>
        <v>434.78999999999996</v>
      </c>
      <c r="N12" s="307" t="s">
        <v>0</v>
      </c>
    </row>
    <row r="13" spans="1:16" ht="15" customHeight="1" x14ac:dyDescent="0.35">
      <c r="A13" s="322" t="s">
        <v>59</v>
      </c>
      <c r="B13" s="171" t="s">
        <v>20</v>
      </c>
      <c r="C13" s="179" t="s">
        <v>60</v>
      </c>
      <c r="D13" s="173">
        <v>93</v>
      </c>
      <c r="E13" s="224" t="s">
        <v>88</v>
      </c>
      <c r="F13" s="177">
        <v>143.51</v>
      </c>
      <c r="G13" s="224" t="s">
        <v>61</v>
      </c>
      <c r="H13" s="177">
        <v>104.58</v>
      </c>
      <c r="I13" s="341" t="s">
        <v>55</v>
      </c>
      <c r="J13" s="342">
        <v>80</v>
      </c>
      <c r="K13" s="343">
        <v>20</v>
      </c>
      <c r="L13" s="344" t="s">
        <v>62</v>
      </c>
      <c r="M13" s="345">
        <f t="shared" si="0"/>
        <v>421.09</v>
      </c>
      <c r="N13" s="309" t="s">
        <v>12</v>
      </c>
    </row>
    <row r="14" spans="1:16" ht="15" customHeight="1" x14ac:dyDescent="0.35">
      <c r="A14" s="323" t="s">
        <v>56</v>
      </c>
      <c r="B14" s="171" t="s">
        <v>20</v>
      </c>
      <c r="C14" s="172" t="s">
        <v>57</v>
      </c>
      <c r="D14" s="173">
        <v>95</v>
      </c>
      <c r="E14" s="224" t="s">
        <v>61</v>
      </c>
      <c r="F14" s="233">
        <v>153.33000000000001</v>
      </c>
      <c r="G14" s="262" t="s">
        <v>58</v>
      </c>
      <c r="H14" s="177">
        <v>102.4</v>
      </c>
      <c r="I14" s="341" t="s">
        <v>61</v>
      </c>
      <c r="J14" s="342">
        <v>70</v>
      </c>
      <c r="K14" s="343">
        <v>29</v>
      </c>
      <c r="L14" s="344" t="s">
        <v>61</v>
      </c>
      <c r="M14" s="346">
        <f t="shared" si="0"/>
        <v>420.73</v>
      </c>
      <c r="N14" s="347" t="s">
        <v>58</v>
      </c>
    </row>
    <row r="15" spans="1:16" ht="15" customHeight="1" x14ac:dyDescent="0.35">
      <c r="A15" s="323" t="s">
        <v>189</v>
      </c>
      <c r="B15" s="171" t="s">
        <v>69</v>
      </c>
      <c r="C15" s="172" t="s">
        <v>190</v>
      </c>
      <c r="D15" s="324">
        <v>96</v>
      </c>
      <c r="E15" s="321" t="s">
        <v>12</v>
      </c>
      <c r="F15" s="325">
        <v>158.38</v>
      </c>
      <c r="G15" s="326" t="s">
        <v>12</v>
      </c>
      <c r="H15" s="177">
        <v>96.17</v>
      </c>
      <c r="I15" s="341" t="s">
        <v>71</v>
      </c>
      <c r="J15" s="342">
        <v>70</v>
      </c>
      <c r="K15" s="343">
        <v>24</v>
      </c>
      <c r="L15" s="344" t="s">
        <v>65</v>
      </c>
      <c r="M15" s="348">
        <f t="shared" si="0"/>
        <v>420.55</v>
      </c>
      <c r="N15" s="313" t="s">
        <v>62</v>
      </c>
    </row>
    <row r="16" spans="1:16" ht="15" customHeight="1" x14ac:dyDescent="0.35">
      <c r="A16" s="327" t="s">
        <v>224</v>
      </c>
      <c r="B16" s="171" t="s">
        <v>225</v>
      </c>
      <c r="C16" s="179" t="s">
        <v>226</v>
      </c>
      <c r="D16" s="173">
        <v>89</v>
      </c>
      <c r="E16" s="224" t="s">
        <v>100</v>
      </c>
      <c r="F16" s="328">
        <v>159.63999999999999</v>
      </c>
      <c r="G16" s="241" t="s">
        <v>0</v>
      </c>
      <c r="H16" s="233">
        <v>108.96</v>
      </c>
      <c r="I16" s="262" t="s">
        <v>58</v>
      </c>
      <c r="J16" s="342">
        <v>60</v>
      </c>
      <c r="K16" s="343">
        <v>30</v>
      </c>
      <c r="L16" s="344" t="s">
        <v>80</v>
      </c>
      <c r="M16" s="348">
        <f t="shared" si="0"/>
        <v>417.59999999999997</v>
      </c>
      <c r="N16" s="313" t="s">
        <v>65</v>
      </c>
    </row>
    <row r="17" spans="1:14" ht="15" customHeight="1" x14ac:dyDescent="0.35">
      <c r="A17" s="329" t="s">
        <v>195</v>
      </c>
      <c r="B17" s="171" t="s">
        <v>185</v>
      </c>
      <c r="C17" s="185" t="s">
        <v>196</v>
      </c>
      <c r="D17" s="324">
        <v>96</v>
      </c>
      <c r="E17" s="321" t="s">
        <v>12</v>
      </c>
      <c r="F17" s="177">
        <v>127.71</v>
      </c>
      <c r="G17" s="224" t="s">
        <v>75</v>
      </c>
      <c r="H17" s="177">
        <v>95.82</v>
      </c>
      <c r="I17" s="341" t="s">
        <v>88</v>
      </c>
      <c r="J17" s="349">
        <v>90</v>
      </c>
      <c r="K17" s="350">
        <v>15</v>
      </c>
      <c r="L17" s="351" t="s">
        <v>12</v>
      </c>
      <c r="M17" s="348">
        <f t="shared" si="0"/>
        <v>409.53</v>
      </c>
      <c r="N17" s="313" t="s">
        <v>55</v>
      </c>
    </row>
    <row r="18" spans="1:14" ht="15" customHeight="1" x14ac:dyDescent="0.3">
      <c r="A18" s="329" t="s">
        <v>68</v>
      </c>
      <c r="B18" s="171" t="s">
        <v>69</v>
      </c>
      <c r="C18" s="172" t="s">
        <v>70</v>
      </c>
      <c r="D18" s="173">
        <v>94</v>
      </c>
      <c r="E18" s="224" t="s">
        <v>71</v>
      </c>
      <c r="F18" s="177">
        <v>132.5</v>
      </c>
      <c r="G18" s="224" t="s">
        <v>79</v>
      </c>
      <c r="H18" s="177">
        <v>105.06</v>
      </c>
      <c r="I18" s="341" t="s">
        <v>65</v>
      </c>
      <c r="J18" s="342">
        <v>70</v>
      </c>
      <c r="K18" s="343">
        <v>24</v>
      </c>
      <c r="L18" s="344" t="s">
        <v>65</v>
      </c>
      <c r="M18" s="348">
        <f t="shared" si="0"/>
        <v>401.56</v>
      </c>
      <c r="N18" s="313" t="s">
        <v>61</v>
      </c>
    </row>
    <row r="19" spans="1:14" ht="15" customHeight="1" x14ac:dyDescent="0.35">
      <c r="A19" s="330" t="s">
        <v>97</v>
      </c>
      <c r="B19" s="171" t="s">
        <v>20</v>
      </c>
      <c r="C19" s="185" t="s">
        <v>98</v>
      </c>
      <c r="D19" s="240">
        <v>99</v>
      </c>
      <c r="E19" s="241" t="s">
        <v>0</v>
      </c>
      <c r="F19" s="177">
        <v>131.44999999999999</v>
      </c>
      <c r="G19" s="224" t="s">
        <v>83</v>
      </c>
      <c r="H19" s="325">
        <v>118.88</v>
      </c>
      <c r="I19" s="352" t="s">
        <v>12</v>
      </c>
      <c r="J19" s="342">
        <v>50</v>
      </c>
      <c r="K19" s="343">
        <v>40</v>
      </c>
      <c r="L19" s="344" t="s">
        <v>83</v>
      </c>
      <c r="M19" s="348">
        <f t="shared" si="0"/>
        <v>399.33</v>
      </c>
      <c r="N19" s="313" t="s">
        <v>76</v>
      </c>
    </row>
    <row r="20" spans="1:14" ht="15" customHeight="1" x14ac:dyDescent="0.35">
      <c r="A20" s="323" t="s">
        <v>227</v>
      </c>
      <c r="B20" s="331" t="s">
        <v>52</v>
      </c>
      <c r="C20" s="172" t="s">
        <v>145</v>
      </c>
      <c r="D20" s="324">
        <v>96</v>
      </c>
      <c r="E20" s="321" t="s">
        <v>12</v>
      </c>
      <c r="F20" s="177">
        <v>125.3</v>
      </c>
      <c r="G20" s="224" t="s">
        <v>116</v>
      </c>
      <c r="H20" s="177">
        <v>91.11</v>
      </c>
      <c r="I20" s="341" t="s">
        <v>100</v>
      </c>
      <c r="J20" s="353">
        <v>80</v>
      </c>
      <c r="K20" s="354">
        <v>19</v>
      </c>
      <c r="L20" s="355" t="s">
        <v>58</v>
      </c>
      <c r="M20" s="348">
        <f t="shared" si="0"/>
        <v>392.41</v>
      </c>
      <c r="N20" s="313" t="s">
        <v>80</v>
      </c>
    </row>
    <row r="21" spans="1:14" ht="15" customHeight="1" x14ac:dyDescent="0.3">
      <c r="A21" s="323" t="s">
        <v>228</v>
      </c>
      <c r="B21" s="171" t="s">
        <v>225</v>
      </c>
      <c r="C21" s="172" t="s">
        <v>229</v>
      </c>
      <c r="D21" s="173">
        <v>88</v>
      </c>
      <c r="E21" s="224" t="s">
        <v>105</v>
      </c>
      <c r="F21" s="177">
        <v>136.55000000000001</v>
      </c>
      <c r="G21" s="224" t="s">
        <v>71</v>
      </c>
      <c r="H21" s="177">
        <v>102.19</v>
      </c>
      <c r="I21" s="341" t="s">
        <v>76</v>
      </c>
      <c r="J21" s="342">
        <v>50</v>
      </c>
      <c r="K21" s="343">
        <v>34</v>
      </c>
      <c r="L21" s="344" t="s">
        <v>91</v>
      </c>
      <c r="M21" s="348">
        <f t="shared" si="0"/>
        <v>376.74</v>
      </c>
      <c r="N21" s="313" t="s">
        <v>71</v>
      </c>
    </row>
    <row r="22" spans="1:14" ht="15" customHeight="1" x14ac:dyDescent="0.35">
      <c r="A22" s="330" t="s">
        <v>187</v>
      </c>
      <c r="B22" s="171" t="s">
        <v>185</v>
      </c>
      <c r="C22" s="185" t="s">
        <v>188</v>
      </c>
      <c r="D22" s="173">
        <v>90</v>
      </c>
      <c r="E22" s="224" t="s">
        <v>83</v>
      </c>
      <c r="F22" s="177">
        <v>131.03</v>
      </c>
      <c r="G22" s="224" t="s">
        <v>100</v>
      </c>
      <c r="H22" s="328">
        <v>119.04</v>
      </c>
      <c r="I22" s="241" t="s">
        <v>0</v>
      </c>
      <c r="J22" s="342">
        <v>30</v>
      </c>
      <c r="K22" s="343">
        <v>52</v>
      </c>
      <c r="L22" s="344" t="s">
        <v>100</v>
      </c>
      <c r="M22" s="348">
        <f t="shared" si="0"/>
        <v>370.07</v>
      </c>
      <c r="N22" s="313" t="s">
        <v>88</v>
      </c>
    </row>
    <row r="23" spans="1:14" ht="15" customHeight="1" x14ac:dyDescent="0.3">
      <c r="A23" s="329" t="s">
        <v>146</v>
      </c>
      <c r="B23" s="171" t="s">
        <v>73</v>
      </c>
      <c r="C23" s="179" t="s">
        <v>147</v>
      </c>
      <c r="D23" s="173">
        <v>77</v>
      </c>
      <c r="E23" s="224" t="s">
        <v>99</v>
      </c>
      <c r="F23" s="177">
        <v>125.56</v>
      </c>
      <c r="G23" s="224" t="s">
        <v>112</v>
      </c>
      <c r="H23" s="177">
        <v>106.61</v>
      </c>
      <c r="I23" s="341" t="s">
        <v>62</v>
      </c>
      <c r="J23" s="342">
        <v>60</v>
      </c>
      <c r="K23" s="343">
        <v>33</v>
      </c>
      <c r="L23" s="356" t="s">
        <v>88</v>
      </c>
      <c r="M23" s="348">
        <f t="shared" si="0"/>
        <v>369.17</v>
      </c>
      <c r="N23" s="357" t="s">
        <v>91</v>
      </c>
    </row>
    <row r="24" spans="1:14" ht="15" customHeight="1" x14ac:dyDescent="0.3">
      <c r="A24" s="332" t="s">
        <v>198</v>
      </c>
      <c r="B24" s="171" t="s">
        <v>20</v>
      </c>
      <c r="C24" s="172" t="s">
        <v>199</v>
      </c>
      <c r="D24" s="173">
        <v>91</v>
      </c>
      <c r="E24" s="224" t="s">
        <v>79</v>
      </c>
      <c r="F24" s="177">
        <v>137.21</v>
      </c>
      <c r="G24" s="224" t="s">
        <v>80</v>
      </c>
      <c r="H24" s="177">
        <v>65.540000000000006</v>
      </c>
      <c r="I24" s="341" t="s">
        <v>112</v>
      </c>
      <c r="J24" s="342">
        <v>50</v>
      </c>
      <c r="K24" s="343">
        <v>39</v>
      </c>
      <c r="L24" s="344" t="s">
        <v>79</v>
      </c>
      <c r="M24" s="348">
        <f t="shared" si="0"/>
        <v>343.75</v>
      </c>
      <c r="N24" s="313" t="s">
        <v>79</v>
      </c>
    </row>
    <row r="25" spans="1:14" ht="15" customHeight="1" x14ac:dyDescent="0.3">
      <c r="A25" s="332" t="s">
        <v>212</v>
      </c>
      <c r="B25" s="171" t="s">
        <v>20</v>
      </c>
      <c r="C25" s="172" t="s">
        <v>213</v>
      </c>
      <c r="D25" s="173">
        <v>89</v>
      </c>
      <c r="E25" s="224" t="s">
        <v>100</v>
      </c>
      <c r="F25" s="177">
        <v>146.75</v>
      </c>
      <c r="G25" s="224" t="s">
        <v>65</v>
      </c>
      <c r="H25" s="177">
        <v>92.69</v>
      </c>
      <c r="I25" s="341" t="s">
        <v>79</v>
      </c>
      <c r="J25" s="342">
        <v>10</v>
      </c>
      <c r="K25" s="343">
        <v>63</v>
      </c>
      <c r="L25" s="344" t="s">
        <v>105</v>
      </c>
      <c r="M25" s="348">
        <f t="shared" si="0"/>
        <v>338.44</v>
      </c>
      <c r="N25" s="313" t="s">
        <v>83</v>
      </c>
    </row>
    <row r="26" spans="1:14" ht="15" customHeight="1" x14ac:dyDescent="0.3">
      <c r="A26" s="330" t="s">
        <v>230</v>
      </c>
      <c r="B26" s="171" t="s">
        <v>20</v>
      </c>
      <c r="C26" s="185" t="s">
        <v>140</v>
      </c>
      <c r="D26" s="173">
        <v>93</v>
      </c>
      <c r="E26" s="224" t="s">
        <v>88</v>
      </c>
      <c r="F26" s="177">
        <v>152.71</v>
      </c>
      <c r="G26" s="224" t="s">
        <v>62</v>
      </c>
      <c r="H26" s="177">
        <v>71.13</v>
      </c>
      <c r="I26" s="341" t="s">
        <v>96</v>
      </c>
      <c r="J26" s="342">
        <v>10</v>
      </c>
      <c r="K26" s="343">
        <v>62</v>
      </c>
      <c r="L26" s="344" t="s">
        <v>87</v>
      </c>
      <c r="M26" s="348">
        <f t="shared" si="0"/>
        <v>326.84000000000003</v>
      </c>
      <c r="N26" s="313" t="s">
        <v>100</v>
      </c>
    </row>
    <row r="27" spans="1:14" ht="15" customHeight="1" x14ac:dyDescent="0.3">
      <c r="A27" s="323" t="s">
        <v>231</v>
      </c>
      <c r="B27" s="171" t="s">
        <v>232</v>
      </c>
      <c r="C27" s="172"/>
      <c r="D27" s="173">
        <v>88</v>
      </c>
      <c r="E27" s="224" t="s">
        <v>105</v>
      </c>
      <c r="F27" s="177">
        <v>141.63</v>
      </c>
      <c r="G27" s="224" t="s">
        <v>76</v>
      </c>
      <c r="H27" s="177">
        <v>93.99</v>
      </c>
      <c r="I27" s="341" t="s">
        <v>91</v>
      </c>
      <c r="J27" s="342">
        <v>0</v>
      </c>
      <c r="K27" s="343">
        <v>88</v>
      </c>
      <c r="L27" s="344" t="s">
        <v>115</v>
      </c>
      <c r="M27" s="348">
        <f t="shared" si="0"/>
        <v>323.62</v>
      </c>
      <c r="N27" s="313" t="s">
        <v>87</v>
      </c>
    </row>
    <row r="28" spans="1:14" ht="15" customHeight="1" x14ac:dyDescent="0.3">
      <c r="A28" s="323" t="s">
        <v>214</v>
      </c>
      <c r="B28" s="171" t="s">
        <v>20</v>
      </c>
      <c r="C28" s="172" t="s">
        <v>93</v>
      </c>
      <c r="D28" s="173">
        <v>87</v>
      </c>
      <c r="E28" s="224" t="s">
        <v>112</v>
      </c>
      <c r="F28" s="177">
        <v>132.68</v>
      </c>
      <c r="G28" s="224" t="s">
        <v>91</v>
      </c>
      <c r="H28" s="177">
        <v>32.56</v>
      </c>
      <c r="I28" s="341" t="s">
        <v>99</v>
      </c>
      <c r="J28" s="342">
        <v>70</v>
      </c>
      <c r="K28" s="343">
        <v>29</v>
      </c>
      <c r="L28" s="344" t="s">
        <v>61</v>
      </c>
      <c r="M28" s="348">
        <f t="shared" si="0"/>
        <v>322.24</v>
      </c>
      <c r="N28" s="313" t="s">
        <v>105</v>
      </c>
    </row>
    <row r="29" spans="1:14" ht="15" customHeight="1" x14ac:dyDescent="0.3">
      <c r="A29" s="323" t="s">
        <v>148</v>
      </c>
      <c r="B29" s="171" t="s">
        <v>69</v>
      </c>
      <c r="C29" s="172" t="s">
        <v>149</v>
      </c>
      <c r="D29" s="173">
        <v>95</v>
      </c>
      <c r="E29" s="224" t="s">
        <v>61</v>
      </c>
      <c r="F29" s="177">
        <v>129.13999999999999</v>
      </c>
      <c r="G29" s="224" t="s">
        <v>105</v>
      </c>
      <c r="H29" s="177">
        <v>90.85</v>
      </c>
      <c r="I29" s="341" t="s">
        <v>87</v>
      </c>
      <c r="J29" s="342">
        <v>0</v>
      </c>
      <c r="K29" s="343">
        <v>69</v>
      </c>
      <c r="L29" s="344" t="s">
        <v>112</v>
      </c>
      <c r="M29" s="348">
        <f t="shared" si="0"/>
        <v>314.99</v>
      </c>
      <c r="N29" s="313" t="s">
        <v>75</v>
      </c>
    </row>
    <row r="30" spans="1:14" ht="15" customHeight="1" x14ac:dyDescent="0.3">
      <c r="A30" s="323" t="s">
        <v>184</v>
      </c>
      <c r="B30" s="171" t="s">
        <v>185</v>
      </c>
      <c r="C30" s="172" t="s">
        <v>186</v>
      </c>
      <c r="D30" s="173">
        <v>88</v>
      </c>
      <c r="E30" s="224" t="s">
        <v>105</v>
      </c>
      <c r="F30" s="177">
        <v>133.79</v>
      </c>
      <c r="G30" s="224" t="s">
        <v>88</v>
      </c>
      <c r="H30" s="177">
        <v>82.77</v>
      </c>
      <c r="I30" s="341" t="s">
        <v>75</v>
      </c>
      <c r="J30" s="342">
        <v>10</v>
      </c>
      <c r="K30" s="343">
        <v>64</v>
      </c>
      <c r="L30" s="344" t="s">
        <v>75</v>
      </c>
      <c r="M30" s="348">
        <f t="shared" si="0"/>
        <v>314.56</v>
      </c>
      <c r="N30" s="313" t="s">
        <v>96</v>
      </c>
    </row>
    <row r="31" spans="1:14" ht="15" customHeight="1" x14ac:dyDescent="0.3">
      <c r="A31" s="323" t="s">
        <v>36</v>
      </c>
      <c r="B31" s="171" t="s">
        <v>20</v>
      </c>
      <c r="C31" s="172" t="s">
        <v>119</v>
      </c>
      <c r="D31" s="324">
        <v>96</v>
      </c>
      <c r="E31" s="321" t="s">
        <v>12</v>
      </c>
      <c r="F31" s="177">
        <v>130.72</v>
      </c>
      <c r="G31" s="224" t="s">
        <v>87</v>
      </c>
      <c r="H31" s="177">
        <v>53.73</v>
      </c>
      <c r="I31" s="341" t="s">
        <v>115</v>
      </c>
      <c r="J31" s="342">
        <v>0</v>
      </c>
      <c r="K31" s="343">
        <v>74</v>
      </c>
      <c r="L31" s="344" t="s">
        <v>116</v>
      </c>
      <c r="M31" s="348">
        <f t="shared" si="0"/>
        <v>280.45</v>
      </c>
      <c r="N31" s="313" t="s">
        <v>112</v>
      </c>
    </row>
    <row r="32" spans="1:14" ht="15" customHeight="1" x14ac:dyDescent="0.3">
      <c r="A32" s="323" t="s">
        <v>233</v>
      </c>
      <c r="B32" s="171" t="s">
        <v>20</v>
      </c>
      <c r="C32" s="172" t="s">
        <v>234</v>
      </c>
      <c r="D32" s="173">
        <v>84</v>
      </c>
      <c r="E32" s="224" t="s">
        <v>116</v>
      </c>
      <c r="F32" s="177">
        <v>125.76</v>
      </c>
      <c r="G32" s="224" t="s">
        <v>96</v>
      </c>
      <c r="H32" s="177">
        <v>56.85</v>
      </c>
      <c r="I32" s="341" t="s">
        <v>116</v>
      </c>
      <c r="J32" s="342">
        <v>0</v>
      </c>
      <c r="K32" s="343">
        <v>108</v>
      </c>
      <c r="L32" s="344" t="s">
        <v>103</v>
      </c>
      <c r="M32" s="348">
        <f t="shared" si="0"/>
        <v>266.61</v>
      </c>
      <c r="N32" s="313" t="s">
        <v>116</v>
      </c>
    </row>
    <row r="33" spans="1:14" ht="15" customHeight="1" x14ac:dyDescent="0.3">
      <c r="A33" s="332" t="s">
        <v>235</v>
      </c>
      <c r="B33" s="171"/>
      <c r="C33" s="172"/>
      <c r="D33" s="173">
        <v>84</v>
      </c>
      <c r="E33" s="224" t="s">
        <v>116</v>
      </c>
      <c r="F33" s="177">
        <v>77.05</v>
      </c>
      <c r="G33" s="224" t="s">
        <v>115</v>
      </c>
      <c r="H33" s="177">
        <v>101.14</v>
      </c>
      <c r="I33" s="341" t="s">
        <v>80</v>
      </c>
      <c r="J33" s="342">
        <v>0</v>
      </c>
      <c r="K33" s="343">
        <v>68</v>
      </c>
      <c r="L33" s="344" t="s">
        <v>96</v>
      </c>
      <c r="M33" s="348">
        <f t="shared" si="0"/>
        <v>262.19</v>
      </c>
      <c r="N33" s="313" t="s">
        <v>115</v>
      </c>
    </row>
    <row r="34" spans="1:14" ht="15" customHeight="1" x14ac:dyDescent="0.3">
      <c r="A34" s="332" t="s">
        <v>117</v>
      </c>
      <c r="B34" s="171" t="s">
        <v>20</v>
      </c>
      <c r="C34" s="172" t="s">
        <v>118</v>
      </c>
      <c r="D34" s="173">
        <v>95</v>
      </c>
      <c r="E34" s="224" t="s">
        <v>61</v>
      </c>
      <c r="F34" s="177">
        <v>74.38</v>
      </c>
      <c r="G34" s="224" t="s">
        <v>99</v>
      </c>
      <c r="H34" s="177">
        <v>83.63</v>
      </c>
      <c r="I34" s="341" t="s">
        <v>105</v>
      </c>
      <c r="J34" s="342">
        <v>0</v>
      </c>
      <c r="K34" s="343">
        <v>90</v>
      </c>
      <c r="L34" s="344" t="s">
        <v>99</v>
      </c>
      <c r="M34" s="348">
        <f t="shared" si="0"/>
        <v>253.01</v>
      </c>
      <c r="N34" s="313" t="s">
        <v>99</v>
      </c>
    </row>
    <row r="35" spans="1:14" ht="15" customHeight="1" x14ac:dyDescent="0.3">
      <c r="A35" s="333" t="s">
        <v>204</v>
      </c>
      <c r="B35" s="187"/>
      <c r="C35" s="188"/>
      <c r="D35" s="189">
        <v>49</v>
      </c>
      <c r="E35" s="246" t="s">
        <v>103</v>
      </c>
      <c r="F35" s="193">
        <v>16.05</v>
      </c>
      <c r="G35" s="246" t="s">
        <v>103</v>
      </c>
      <c r="H35" s="193">
        <v>24.12</v>
      </c>
      <c r="I35" s="358" t="s">
        <v>103</v>
      </c>
      <c r="J35" s="359">
        <v>60</v>
      </c>
      <c r="K35" s="360">
        <v>32</v>
      </c>
      <c r="L35" s="361" t="s">
        <v>71</v>
      </c>
      <c r="M35" s="362">
        <f t="shared" si="0"/>
        <v>149.17000000000002</v>
      </c>
      <c r="N35" s="363" t="s">
        <v>103</v>
      </c>
    </row>
  </sheetData>
  <sheetProtection selectLockedCells="1" selectUnlockedCells="1"/>
  <mergeCells count="19">
    <mergeCell ref="A1:N1"/>
    <mergeCell ref="B2:L2"/>
    <mergeCell ref="B3:L3"/>
    <mergeCell ref="B4:L4"/>
    <mergeCell ref="B5:L5"/>
    <mergeCell ref="A10:A11"/>
    <mergeCell ref="B10:B11"/>
    <mergeCell ref="C10:C11"/>
    <mergeCell ref="M5:N9"/>
    <mergeCell ref="D10:E10"/>
    <mergeCell ref="F10:G10"/>
    <mergeCell ref="H10:I10"/>
    <mergeCell ref="J10:L10"/>
    <mergeCell ref="M10:N10"/>
    <mergeCell ref="B6:L6"/>
    <mergeCell ref="B7:L7"/>
    <mergeCell ref="B8:L8"/>
    <mergeCell ref="B9:E9"/>
    <mergeCell ref="F9:L9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9"/>
  <sheetViews>
    <sheetView view="pageBreakPreview" zoomScale="110" zoomScaleNormal="51" zoomScaleSheetLayoutView="110" workbookViewId="0">
      <selection activeCell="S17" sqref="S17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7" style="3" customWidth="1"/>
    <col min="7" max="7" width="5.36328125" style="3" customWidth="1"/>
    <col min="8" max="8" width="8.08984375" style="3" customWidth="1"/>
    <col min="9" max="9" width="5.6328125" style="3" customWidth="1"/>
    <col min="10" max="10" width="7" style="3" customWidth="1"/>
    <col min="11" max="11" width="5.36328125" style="3" customWidth="1"/>
    <col min="12" max="12" width="8.08984375" style="3" customWidth="1"/>
    <col min="13" max="13" width="5.6328125" style="3" customWidth="1"/>
    <col min="14" max="15" width="5.81640625" style="3" customWidth="1"/>
    <col min="16" max="16" width="7.90625" style="3" customWidth="1"/>
    <col min="17" max="17" width="8.90625" style="3" customWidth="1"/>
    <col min="18" max="18" width="7.6328125" style="3" customWidth="1"/>
    <col min="19" max="19" width="8.7265625" style="4" customWidth="1"/>
    <col min="20" max="16384" width="8.7265625" style="4"/>
  </cols>
  <sheetData>
    <row r="1" spans="1:20" s="1" customFormat="1" ht="29.25" customHeight="1" x14ac:dyDescent="0.7">
      <c r="A1" s="861" t="s">
        <v>14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  <c r="R1" s="861"/>
    </row>
    <row r="2" spans="1:20" s="2" customFormat="1" ht="13.5" customHeight="1" x14ac:dyDescent="0.35">
      <c r="A2" s="153" t="s">
        <v>15</v>
      </c>
      <c r="B2" s="862" t="s">
        <v>236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862"/>
      <c r="N2" s="862"/>
      <c r="O2" s="862"/>
      <c r="P2" s="862"/>
      <c r="Q2" s="194" t="s">
        <v>17</v>
      </c>
      <c r="R2" s="195">
        <v>920</v>
      </c>
    </row>
    <row r="3" spans="1:20" s="2" customFormat="1" ht="13.5" customHeight="1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  <c r="Q3" s="196" t="s">
        <v>21</v>
      </c>
      <c r="R3" s="197" t="s">
        <v>237</v>
      </c>
    </row>
    <row r="4" spans="1:20" s="2" customFormat="1" ht="13.5" customHeight="1" x14ac:dyDescent="0.35">
      <c r="A4" s="154" t="s">
        <v>23</v>
      </c>
      <c r="B4" s="863">
        <v>41993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198" t="s">
        <v>25</v>
      </c>
      <c r="R4" s="199"/>
    </row>
    <row r="5" spans="1:20" s="2" customFormat="1" ht="13.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854"/>
      <c r="P5" s="854"/>
      <c r="Q5" s="853" t="s">
        <v>177</v>
      </c>
      <c r="R5" s="853"/>
      <c r="T5" s="100"/>
    </row>
    <row r="6" spans="1:20" s="2" customFormat="1" ht="13.5" customHeight="1" x14ac:dyDescent="0.35">
      <c r="A6" s="154" t="s">
        <v>28</v>
      </c>
      <c r="B6" s="854">
        <v>27</v>
      </c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  <c r="N6" s="854"/>
      <c r="O6" s="854"/>
      <c r="P6" s="854"/>
      <c r="Q6" s="853"/>
      <c r="R6" s="853"/>
    </row>
    <row r="7" spans="1:20" s="2" customFormat="1" ht="13.5" customHeight="1" x14ac:dyDescent="0.35">
      <c r="A7" s="155" t="s">
        <v>29</v>
      </c>
      <c r="B7" s="854" t="s">
        <v>30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4"/>
      <c r="N7" s="854"/>
      <c r="O7" s="854"/>
      <c r="P7" s="854"/>
      <c r="Q7" s="853"/>
      <c r="R7" s="853"/>
    </row>
    <row r="8" spans="1:20" s="2" customFormat="1" ht="13.5" customHeight="1" x14ac:dyDescent="0.35">
      <c r="A8" s="154" t="s">
        <v>35</v>
      </c>
      <c r="B8" s="855" t="s">
        <v>127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855"/>
      <c r="P8" s="855"/>
      <c r="Q8" s="853"/>
      <c r="R8" s="853"/>
      <c r="T8" s="101"/>
    </row>
    <row r="9" spans="1:20" s="2" customFormat="1" ht="13.5" customHeight="1" x14ac:dyDescent="0.35">
      <c r="A9" s="156" t="s">
        <v>37</v>
      </c>
      <c r="B9" s="877" t="s">
        <v>206</v>
      </c>
      <c r="C9" s="877"/>
      <c r="D9" s="877"/>
      <c r="E9" s="877"/>
      <c r="F9" s="877"/>
      <c r="G9" s="877"/>
      <c r="H9" s="878" t="s">
        <v>221</v>
      </c>
      <c r="I9" s="878"/>
      <c r="J9" s="878"/>
      <c r="K9" s="878"/>
      <c r="L9" s="878"/>
      <c r="M9" s="878"/>
      <c r="N9" s="878"/>
      <c r="O9" s="878"/>
      <c r="P9" s="878"/>
      <c r="Q9" s="853"/>
      <c r="R9" s="853"/>
    </row>
    <row r="10" spans="1:20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79" t="s">
        <v>131</v>
      </c>
      <c r="E10" s="879"/>
      <c r="F10" s="879" t="s">
        <v>132</v>
      </c>
      <c r="G10" s="879"/>
      <c r="H10" s="879"/>
      <c r="I10" s="879"/>
      <c r="J10" s="857" t="s">
        <v>133</v>
      </c>
      <c r="K10" s="857"/>
      <c r="L10" s="857"/>
      <c r="M10" s="857"/>
      <c r="N10" s="880" t="s">
        <v>134</v>
      </c>
      <c r="O10" s="880"/>
      <c r="P10" s="880"/>
      <c r="Q10" s="881" t="s">
        <v>45</v>
      </c>
      <c r="R10" s="881"/>
    </row>
    <row r="11" spans="1:20" s="3" customFormat="1" ht="15.75" customHeight="1" x14ac:dyDescent="0.3">
      <c r="A11" s="850"/>
      <c r="B11" s="851"/>
      <c r="C11" s="852"/>
      <c r="D11" s="157" t="s">
        <v>238</v>
      </c>
      <c r="E11" s="222" t="s">
        <v>136</v>
      </c>
      <c r="F11" s="159" t="s">
        <v>238</v>
      </c>
      <c r="G11" s="160" t="s">
        <v>2</v>
      </c>
      <c r="H11" s="161" t="s">
        <v>11</v>
      </c>
      <c r="I11" s="222" t="s">
        <v>136</v>
      </c>
      <c r="J11" s="159" t="s">
        <v>238</v>
      </c>
      <c r="K11" s="160" t="s">
        <v>2</v>
      </c>
      <c r="L11" s="161" t="s">
        <v>11</v>
      </c>
      <c r="M11" s="248" t="s">
        <v>136</v>
      </c>
      <c r="N11" s="249" t="s">
        <v>238</v>
      </c>
      <c r="O11" s="289" t="s">
        <v>49</v>
      </c>
      <c r="P11" s="290" t="s">
        <v>50</v>
      </c>
      <c r="Q11" s="304" t="s">
        <v>47</v>
      </c>
      <c r="R11" s="305" t="s">
        <v>50</v>
      </c>
    </row>
    <row r="12" spans="1:20" ht="15" customHeight="1" x14ac:dyDescent="0.35">
      <c r="A12" s="223" t="s">
        <v>146</v>
      </c>
      <c r="B12" s="163" t="s">
        <v>73</v>
      </c>
      <c r="C12" s="164" t="s">
        <v>147</v>
      </c>
      <c r="D12" s="173">
        <v>82</v>
      </c>
      <c r="E12" s="224" t="s">
        <v>71</v>
      </c>
      <c r="F12" s="228">
        <v>196</v>
      </c>
      <c r="G12" s="229">
        <v>32.99</v>
      </c>
      <c r="H12" s="230">
        <f t="shared" ref="H12:H36" si="0">F12-G12</f>
        <v>163.01</v>
      </c>
      <c r="I12" s="241" t="s">
        <v>0</v>
      </c>
      <c r="J12" s="251">
        <v>148</v>
      </c>
      <c r="K12" s="252">
        <v>21.89</v>
      </c>
      <c r="L12" s="253">
        <f t="shared" ref="L12:L36" si="1">J12-K12</f>
        <v>126.11</v>
      </c>
      <c r="M12" s="254" t="s">
        <v>0</v>
      </c>
      <c r="N12" s="291">
        <v>90</v>
      </c>
      <c r="O12" s="292">
        <v>12</v>
      </c>
      <c r="P12" s="268" t="s">
        <v>58</v>
      </c>
      <c r="Q12" s="306">
        <f t="shared" ref="Q12:Q39" si="2">D12+H12+L12+N12</f>
        <v>461.12</v>
      </c>
      <c r="R12" s="307" t="s">
        <v>0</v>
      </c>
    </row>
    <row r="13" spans="1:20" ht="15" customHeight="1" x14ac:dyDescent="0.35">
      <c r="A13" s="180" t="s">
        <v>222</v>
      </c>
      <c r="B13" s="171" t="s">
        <v>20</v>
      </c>
      <c r="C13" s="172" t="s">
        <v>223</v>
      </c>
      <c r="D13" s="173">
        <v>87</v>
      </c>
      <c r="E13" s="224" t="s">
        <v>62</v>
      </c>
      <c r="F13" s="231">
        <v>193</v>
      </c>
      <c r="G13" s="232">
        <v>30.61</v>
      </c>
      <c r="H13" s="233">
        <f t="shared" si="0"/>
        <v>162.38999999999999</v>
      </c>
      <c r="I13" s="239" t="s">
        <v>58</v>
      </c>
      <c r="J13" s="226">
        <v>129</v>
      </c>
      <c r="K13" s="176">
        <v>29.67</v>
      </c>
      <c r="L13" s="177">
        <f t="shared" si="1"/>
        <v>99.33</v>
      </c>
      <c r="M13" s="264" t="s">
        <v>88</v>
      </c>
      <c r="N13" s="293">
        <v>90</v>
      </c>
      <c r="O13" s="294">
        <v>13</v>
      </c>
      <c r="P13" s="260" t="s">
        <v>65</v>
      </c>
      <c r="Q13" s="308">
        <f t="shared" si="2"/>
        <v>438.71999999999997</v>
      </c>
      <c r="R13" s="309" t="s">
        <v>12</v>
      </c>
    </row>
    <row r="14" spans="1:20" ht="15" customHeight="1" x14ac:dyDescent="0.35">
      <c r="A14" s="227" t="s">
        <v>239</v>
      </c>
      <c r="B14" s="171" t="s">
        <v>185</v>
      </c>
      <c r="C14" s="179" t="s">
        <v>240</v>
      </c>
      <c r="D14" s="278">
        <v>88</v>
      </c>
      <c r="E14" s="239" t="s">
        <v>58</v>
      </c>
      <c r="F14" s="226">
        <v>182</v>
      </c>
      <c r="G14" s="176">
        <v>38.78</v>
      </c>
      <c r="H14" s="177">
        <f t="shared" si="0"/>
        <v>143.22</v>
      </c>
      <c r="I14" s="224" t="s">
        <v>79</v>
      </c>
      <c r="J14" s="234">
        <v>149</v>
      </c>
      <c r="K14" s="235">
        <v>31.62</v>
      </c>
      <c r="L14" s="236">
        <f t="shared" si="1"/>
        <v>117.38</v>
      </c>
      <c r="M14" s="258" t="s">
        <v>12</v>
      </c>
      <c r="N14" s="291">
        <v>90</v>
      </c>
      <c r="O14" s="292">
        <v>12</v>
      </c>
      <c r="P14" s="268" t="s">
        <v>58</v>
      </c>
      <c r="Q14" s="310">
        <f t="shared" si="2"/>
        <v>438.6</v>
      </c>
      <c r="R14" s="311" t="s">
        <v>58</v>
      </c>
    </row>
    <row r="15" spans="1:20" ht="15" customHeight="1" x14ac:dyDescent="0.35">
      <c r="A15" s="180" t="s">
        <v>59</v>
      </c>
      <c r="B15" s="171" t="s">
        <v>20</v>
      </c>
      <c r="C15" s="172" t="s">
        <v>60</v>
      </c>
      <c r="D15" s="173">
        <v>84</v>
      </c>
      <c r="E15" s="224" t="s">
        <v>61</v>
      </c>
      <c r="F15" s="226">
        <v>180</v>
      </c>
      <c r="G15" s="176">
        <v>27.82</v>
      </c>
      <c r="H15" s="177">
        <f t="shared" si="0"/>
        <v>152.18</v>
      </c>
      <c r="I15" s="224" t="s">
        <v>76</v>
      </c>
      <c r="J15" s="231">
        <v>149</v>
      </c>
      <c r="K15" s="232">
        <v>32.44</v>
      </c>
      <c r="L15" s="233">
        <f t="shared" si="1"/>
        <v>116.56</v>
      </c>
      <c r="M15" s="262" t="s">
        <v>58</v>
      </c>
      <c r="N15" s="293">
        <v>70</v>
      </c>
      <c r="O15" s="294">
        <v>29</v>
      </c>
      <c r="P15" s="260" t="s">
        <v>83</v>
      </c>
      <c r="Q15" s="312">
        <f t="shared" si="2"/>
        <v>422.74</v>
      </c>
      <c r="R15" s="313" t="s">
        <v>62</v>
      </c>
    </row>
    <row r="16" spans="1:20" ht="15" customHeight="1" x14ac:dyDescent="0.35">
      <c r="A16" s="180" t="s">
        <v>184</v>
      </c>
      <c r="B16" s="171" t="s">
        <v>185</v>
      </c>
      <c r="C16" s="172" t="s">
        <v>186</v>
      </c>
      <c r="D16" s="242">
        <v>90</v>
      </c>
      <c r="E16" s="243" t="s">
        <v>12</v>
      </c>
      <c r="F16" s="226">
        <v>191</v>
      </c>
      <c r="G16" s="176">
        <v>28.87</v>
      </c>
      <c r="H16" s="177">
        <f t="shared" si="0"/>
        <v>162.13</v>
      </c>
      <c r="I16" s="224" t="s">
        <v>62</v>
      </c>
      <c r="J16" s="226">
        <v>140</v>
      </c>
      <c r="K16" s="176">
        <v>25.53</v>
      </c>
      <c r="L16" s="177">
        <f t="shared" si="1"/>
        <v>114.47</v>
      </c>
      <c r="M16" s="264" t="s">
        <v>62</v>
      </c>
      <c r="N16" s="293">
        <v>50</v>
      </c>
      <c r="O16" s="294">
        <v>35</v>
      </c>
      <c r="P16" s="260" t="s">
        <v>87</v>
      </c>
      <c r="Q16" s="312">
        <f t="shared" si="2"/>
        <v>416.6</v>
      </c>
      <c r="R16" s="313" t="s">
        <v>65</v>
      </c>
    </row>
    <row r="17" spans="1:18" ht="15" customHeight="1" x14ac:dyDescent="0.35">
      <c r="A17" s="180" t="s">
        <v>241</v>
      </c>
      <c r="B17" s="171" t="s">
        <v>242</v>
      </c>
      <c r="C17" s="172"/>
      <c r="D17" s="173">
        <v>85</v>
      </c>
      <c r="E17" s="224" t="s">
        <v>55</v>
      </c>
      <c r="F17" s="226">
        <v>191</v>
      </c>
      <c r="G17" s="176">
        <v>29.59</v>
      </c>
      <c r="H17" s="177">
        <f t="shared" si="0"/>
        <v>161.41</v>
      </c>
      <c r="I17" s="224" t="s">
        <v>65</v>
      </c>
      <c r="J17" s="226">
        <v>130</v>
      </c>
      <c r="K17" s="176">
        <v>29.93</v>
      </c>
      <c r="L17" s="177">
        <f t="shared" si="1"/>
        <v>100.07</v>
      </c>
      <c r="M17" s="264" t="s">
        <v>71</v>
      </c>
      <c r="N17" s="293">
        <v>70</v>
      </c>
      <c r="O17" s="294">
        <v>24</v>
      </c>
      <c r="P17" s="260" t="s">
        <v>88</v>
      </c>
      <c r="Q17" s="312">
        <f t="shared" si="2"/>
        <v>416.48</v>
      </c>
      <c r="R17" s="313" t="s">
        <v>55</v>
      </c>
    </row>
    <row r="18" spans="1:18" ht="15" customHeight="1" x14ac:dyDescent="0.35">
      <c r="A18" s="180" t="s">
        <v>56</v>
      </c>
      <c r="B18" s="171" t="s">
        <v>20</v>
      </c>
      <c r="C18" s="172" t="s">
        <v>57</v>
      </c>
      <c r="D18" s="173">
        <v>71</v>
      </c>
      <c r="E18" s="224" t="s">
        <v>75</v>
      </c>
      <c r="F18" s="226">
        <v>170</v>
      </c>
      <c r="G18" s="176">
        <v>29.29</v>
      </c>
      <c r="H18" s="177">
        <f t="shared" si="0"/>
        <v>140.71</v>
      </c>
      <c r="I18" s="224" t="s">
        <v>100</v>
      </c>
      <c r="J18" s="226">
        <v>139</v>
      </c>
      <c r="K18" s="176">
        <v>25.8</v>
      </c>
      <c r="L18" s="177">
        <f t="shared" si="1"/>
        <v>113.2</v>
      </c>
      <c r="M18" s="264" t="s">
        <v>65</v>
      </c>
      <c r="N18" s="293">
        <v>90</v>
      </c>
      <c r="O18" s="294">
        <v>16</v>
      </c>
      <c r="P18" s="260" t="s">
        <v>55</v>
      </c>
      <c r="Q18" s="312">
        <f t="shared" si="2"/>
        <v>414.91</v>
      </c>
      <c r="R18" s="313" t="s">
        <v>61</v>
      </c>
    </row>
    <row r="19" spans="1:18" ht="15" customHeight="1" x14ac:dyDescent="0.35">
      <c r="A19" s="237" t="s">
        <v>189</v>
      </c>
      <c r="B19" s="171" t="s">
        <v>69</v>
      </c>
      <c r="C19" s="179" t="s">
        <v>190</v>
      </c>
      <c r="D19" s="240">
        <v>92</v>
      </c>
      <c r="E19" s="241" t="s">
        <v>0</v>
      </c>
      <c r="F19" s="234">
        <v>191</v>
      </c>
      <c r="G19" s="235">
        <v>28.16</v>
      </c>
      <c r="H19" s="236">
        <f t="shared" si="0"/>
        <v>162.84</v>
      </c>
      <c r="I19" s="243" t="s">
        <v>12</v>
      </c>
      <c r="J19" s="226">
        <v>120</v>
      </c>
      <c r="K19" s="176">
        <v>31.94</v>
      </c>
      <c r="L19" s="177">
        <f t="shared" si="1"/>
        <v>88.06</v>
      </c>
      <c r="M19" s="264" t="s">
        <v>100</v>
      </c>
      <c r="N19" s="293">
        <v>70</v>
      </c>
      <c r="O19" s="294">
        <v>27</v>
      </c>
      <c r="P19" s="260" t="s">
        <v>79</v>
      </c>
      <c r="Q19" s="312">
        <f t="shared" si="2"/>
        <v>412.9</v>
      </c>
      <c r="R19" s="313" t="s">
        <v>76</v>
      </c>
    </row>
    <row r="20" spans="1:18" ht="15" customHeight="1" x14ac:dyDescent="0.35">
      <c r="A20" s="182" t="s">
        <v>243</v>
      </c>
      <c r="B20" s="171" t="s">
        <v>69</v>
      </c>
      <c r="C20" s="172" t="s">
        <v>149</v>
      </c>
      <c r="D20" s="173">
        <v>80</v>
      </c>
      <c r="E20" s="224" t="s">
        <v>91</v>
      </c>
      <c r="F20" s="226">
        <v>198</v>
      </c>
      <c r="G20" s="176">
        <v>49.62</v>
      </c>
      <c r="H20" s="177">
        <f t="shared" si="0"/>
        <v>148.38</v>
      </c>
      <c r="I20" s="224" t="s">
        <v>71</v>
      </c>
      <c r="J20" s="226">
        <v>128</v>
      </c>
      <c r="K20" s="176">
        <v>34.61</v>
      </c>
      <c r="L20" s="177">
        <f t="shared" si="1"/>
        <v>93.39</v>
      </c>
      <c r="M20" s="264" t="s">
        <v>79</v>
      </c>
      <c r="N20" s="293">
        <v>80</v>
      </c>
      <c r="O20" s="294">
        <v>21</v>
      </c>
      <c r="P20" s="260" t="s">
        <v>80</v>
      </c>
      <c r="Q20" s="312">
        <f t="shared" si="2"/>
        <v>401.77</v>
      </c>
      <c r="R20" s="313" t="s">
        <v>80</v>
      </c>
    </row>
    <row r="21" spans="1:18" ht="15" customHeight="1" x14ac:dyDescent="0.35">
      <c r="A21" s="183" t="s">
        <v>224</v>
      </c>
      <c r="B21" s="171" t="s">
        <v>225</v>
      </c>
      <c r="C21" s="172" t="s">
        <v>226</v>
      </c>
      <c r="D21" s="173">
        <v>70</v>
      </c>
      <c r="E21" s="224" t="s">
        <v>96</v>
      </c>
      <c r="F21" s="226">
        <v>187</v>
      </c>
      <c r="G21" s="176">
        <v>28.75</v>
      </c>
      <c r="H21" s="177">
        <f t="shared" si="0"/>
        <v>158.25</v>
      </c>
      <c r="I21" s="224" t="s">
        <v>55</v>
      </c>
      <c r="J21" s="226">
        <v>129</v>
      </c>
      <c r="K21" s="176">
        <v>27.21</v>
      </c>
      <c r="L21" s="177">
        <f t="shared" si="1"/>
        <v>101.78999999999999</v>
      </c>
      <c r="M21" s="264" t="s">
        <v>80</v>
      </c>
      <c r="N21" s="293">
        <v>50</v>
      </c>
      <c r="O21" s="294">
        <v>37</v>
      </c>
      <c r="P21" s="260" t="s">
        <v>75</v>
      </c>
      <c r="Q21" s="312">
        <f t="shared" si="2"/>
        <v>380.03999999999996</v>
      </c>
      <c r="R21" s="313" t="s">
        <v>71</v>
      </c>
    </row>
    <row r="22" spans="1:18" ht="15" customHeight="1" x14ac:dyDescent="0.35">
      <c r="A22" s="184" t="s">
        <v>244</v>
      </c>
      <c r="B22" s="171" t="s">
        <v>69</v>
      </c>
      <c r="C22" s="185" t="s">
        <v>70</v>
      </c>
      <c r="D22" s="173">
        <v>83</v>
      </c>
      <c r="E22" s="224" t="s">
        <v>80</v>
      </c>
      <c r="F22" s="226">
        <v>183</v>
      </c>
      <c r="G22" s="176">
        <v>38.19</v>
      </c>
      <c r="H22" s="177">
        <f t="shared" si="0"/>
        <v>144.81</v>
      </c>
      <c r="I22" s="224" t="s">
        <v>91</v>
      </c>
      <c r="J22" s="226">
        <v>110</v>
      </c>
      <c r="K22" s="176">
        <v>38.26</v>
      </c>
      <c r="L22" s="177">
        <f t="shared" si="1"/>
        <v>71.740000000000009</v>
      </c>
      <c r="M22" s="264" t="s">
        <v>96</v>
      </c>
      <c r="N22" s="293">
        <v>80</v>
      </c>
      <c r="O22" s="294">
        <v>17</v>
      </c>
      <c r="P22" s="260" t="s">
        <v>61</v>
      </c>
      <c r="Q22" s="312">
        <f t="shared" si="2"/>
        <v>379.55</v>
      </c>
      <c r="R22" s="313" t="s">
        <v>88</v>
      </c>
    </row>
    <row r="23" spans="1:18" ht="15" customHeight="1" x14ac:dyDescent="0.35">
      <c r="A23" s="182" t="s">
        <v>217</v>
      </c>
      <c r="B23" s="171" t="s">
        <v>20</v>
      </c>
      <c r="C23" s="172"/>
      <c r="D23" s="173">
        <v>75</v>
      </c>
      <c r="E23" s="224" t="s">
        <v>83</v>
      </c>
      <c r="F23" s="226">
        <v>198</v>
      </c>
      <c r="G23" s="176">
        <v>67.010000000000005</v>
      </c>
      <c r="H23" s="177">
        <f t="shared" si="0"/>
        <v>130.99</v>
      </c>
      <c r="I23" s="224" t="s">
        <v>112</v>
      </c>
      <c r="J23" s="226">
        <v>110</v>
      </c>
      <c r="K23" s="176">
        <v>49.52</v>
      </c>
      <c r="L23" s="177">
        <f t="shared" si="1"/>
        <v>60.48</v>
      </c>
      <c r="M23" s="264" t="s">
        <v>99</v>
      </c>
      <c r="N23" s="295">
        <v>100</v>
      </c>
      <c r="O23" s="296">
        <v>5</v>
      </c>
      <c r="P23" s="256" t="s">
        <v>0</v>
      </c>
      <c r="Q23" s="312">
        <f t="shared" si="2"/>
        <v>366.47</v>
      </c>
      <c r="R23" s="313" t="s">
        <v>91</v>
      </c>
    </row>
    <row r="24" spans="1:18" ht="15" customHeight="1" x14ac:dyDescent="0.35">
      <c r="A24" s="182" t="s">
        <v>198</v>
      </c>
      <c r="B24" s="171" t="s">
        <v>20</v>
      </c>
      <c r="C24" s="185" t="s">
        <v>199</v>
      </c>
      <c r="D24" s="173">
        <v>84</v>
      </c>
      <c r="E24" s="224" t="s">
        <v>76</v>
      </c>
      <c r="F24" s="226">
        <v>176</v>
      </c>
      <c r="G24" s="176">
        <v>40.5</v>
      </c>
      <c r="H24" s="177">
        <f t="shared" si="0"/>
        <v>135.5</v>
      </c>
      <c r="I24" s="224" t="s">
        <v>87</v>
      </c>
      <c r="J24" s="226">
        <v>90</v>
      </c>
      <c r="K24" s="176">
        <v>24.84</v>
      </c>
      <c r="L24" s="177">
        <f t="shared" si="1"/>
        <v>65.16</v>
      </c>
      <c r="M24" s="264" t="s">
        <v>115</v>
      </c>
      <c r="N24" s="293">
        <v>80</v>
      </c>
      <c r="O24" s="294">
        <v>22</v>
      </c>
      <c r="P24" s="260" t="s">
        <v>71</v>
      </c>
      <c r="Q24" s="312">
        <f t="shared" si="2"/>
        <v>364.65999999999997</v>
      </c>
      <c r="R24" s="313" t="s">
        <v>79</v>
      </c>
    </row>
    <row r="25" spans="1:18" ht="15" customHeight="1" x14ac:dyDescent="0.35">
      <c r="A25" s="180" t="s">
        <v>97</v>
      </c>
      <c r="B25" s="171" t="s">
        <v>20</v>
      </c>
      <c r="C25" s="172" t="s">
        <v>98</v>
      </c>
      <c r="D25" s="173">
        <v>86</v>
      </c>
      <c r="E25" s="224" t="s">
        <v>65</v>
      </c>
      <c r="F25" s="226">
        <v>187</v>
      </c>
      <c r="G25" s="176">
        <v>55.8</v>
      </c>
      <c r="H25" s="177">
        <f t="shared" si="0"/>
        <v>131.19999999999999</v>
      </c>
      <c r="I25" s="224" t="s">
        <v>96</v>
      </c>
      <c r="J25" s="226">
        <v>100</v>
      </c>
      <c r="K25" s="176">
        <v>33.590000000000003</v>
      </c>
      <c r="L25" s="177">
        <f t="shared" si="1"/>
        <v>66.41</v>
      </c>
      <c r="M25" s="264" t="s">
        <v>116</v>
      </c>
      <c r="N25" s="293">
        <v>80</v>
      </c>
      <c r="O25" s="294">
        <v>21</v>
      </c>
      <c r="P25" s="260" t="s">
        <v>76</v>
      </c>
      <c r="Q25" s="312">
        <f t="shared" si="2"/>
        <v>363.61</v>
      </c>
      <c r="R25" s="313" t="s">
        <v>83</v>
      </c>
    </row>
    <row r="26" spans="1:18" ht="15" customHeight="1" x14ac:dyDescent="0.35">
      <c r="A26" s="180" t="s">
        <v>245</v>
      </c>
      <c r="B26" s="171" t="s">
        <v>242</v>
      </c>
      <c r="C26" s="172"/>
      <c r="D26" s="173">
        <v>82</v>
      </c>
      <c r="E26" s="224" t="s">
        <v>88</v>
      </c>
      <c r="F26" s="226">
        <v>171</v>
      </c>
      <c r="G26" s="176">
        <v>26.01</v>
      </c>
      <c r="H26" s="177">
        <f t="shared" si="0"/>
        <v>144.99</v>
      </c>
      <c r="I26" s="224" t="s">
        <v>88</v>
      </c>
      <c r="J26" s="226">
        <v>110</v>
      </c>
      <c r="K26" s="176">
        <v>30.39</v>
      </c>
      <c r="L26" s="177">
        <f t="shared" si="1"/>
        <v>79.61</v>
      </c>
      <c r="M26" s="264" t="s">
        <v>87</v>
      </c>
      <c r="N26" s="293">
        <v>50</v>
      </c>
      <c r="O26" s="294">
        <v>35</v>
      </c>
      <c r="P26" s="260" t="s">
        <v>105</v>
      </c>
      <c r="Q26" s="312">
        <f t="shared" si="2"/>
        <v>356.6</v>
      </c>
      <c r="R26" s="313" t="s">
        <v>100</v>
      </c>
    </row>
    <row r="27" spans="1:18" ht="15" customHeight="1" x14ac:dyDescent="0.35">
      <c r="A27" s="180" t="s">
        <v>246</v>
      </c>
      <c r="B27" s="171" t="s">
        <v>242</v>
      </c>
      <c r="C27" s="172"/>
      <c r="D27" s="173">
        <v>71</v>
      </c>
      <c r="E27" s="224" t="s">
        <v>105</v>
      </c>
      <c r="F27" s="226">
        <v>187</v>
      </c>
      <c r="G27" s="176">
        <v>29.23</v>
      </c>
      <c r="H27" s="177">
        <f t="shared" si="0"/>
        <v>157.77000000000001</v>
      </c>
      <c r="I27" s="224" t="s">
        <v>61</v>
      </c>
      <c r="J27" s="226">
        <v>120</v>
      </c>
      <c r="K27" s="176">
        <v>24.2</v>
      </c>
      <c r="L27" s="177">
        <f t="shared" si="1"/>
        <v>95.8</v>
      </c>
      <c r="M27" s="264" t="s">
        <v>91</v>
      </c>
      <c r="N27" s="293">
        <v>30</v>
      </c>
      <c r="O27" s="294">
        <v>49</v>
      </c>
      <c r="P27" s="260" t="s">
        <v>112</v>
      </c>
      <c r="Q27" s="312">
        <f t="shared" si="2"/>
        <v>354.57</v>
      </c>
      <c r="R27" s="313" t="s">
        <v>87</v>
      </c>
    </row>
    <row r="28" spans="1:18" ht="15" customHeight="1" x14ac:dyDescent="0.35">
      <c r="A28" s="183" t="s">
        <v>247</v>
      </c>
      <c r="B28" s="171" t="s">
        <v>185</v>
      </c>
      <c r="C28" s="172" t="s">
        <v>248</v>
      </c>
      <c r="D28" s="173">
        <v>74</v>
      </c>
      <c r="E28" s="224" t="s">
        <v>100</v>
      </c>
      <c r="F28" s="226">
        <v>177</v>
      </c>
      <c r="G28" s="176">
        <v>45.62</v>
      </c>
      <c r="H28" s="177">
        <f t="shared" si="0"/>
        <v>131.38</v>
      </c>
      <c r="I28" s="224" t="s">
        <v>75</v>
      </c>
      <c r="J28" s="226">
        <v>120</v>
      </c>
      <c r="K28" s="176">
        <v>43.83</v>
      </c>
      <c r="L28" s="177">
        <f t="shared" si="1"/>
        <v>76.17</v>
      </c>
      <c r="M28" s="264" t="s">
        <v>105</v>
      </c>
      <c r="N28" s="293">
        <v>70</v>
      </c>
      <c r="O28" s="294">
        <v>24</v>
      </c>
      <c r="P28" s="260" t="s">
        <v>91</v>
      </c>
      <c r="Q28" s="312">
        <f t="shared" si="2"/>
        <v>351.55</v>
      </c>
      <c r="R28" s="313" t="s">
        <v>105</v>
      </c>
    </row>
    <row r="29" spans="1:18" ht="15" customHeight="1" x14ac:dyDescent="0.35">
      <c r="A29" s="180" t="s">
        <v>63</v>
      </c>
      <c r="B29" s="171" t="s">
        <v>20</v>
      </c>
      <c r="C29" s="172" t="s">
        <v>64</v>
      </c>
      <c r="D29" s="173">
        <v>78</v>
      </c>
      <c r="E29" s="224" t="s">
        <v>79</v>
      </c>
      <c r="F29" s="226">
        <v>179</v>
      </c>
      <c r="G29" s="176">
        <v>36.89</v>
      </c>
      <c r="H29" s="177">
        <f t="shared" si="0"/>
        <v>142.11000000000001</v>
      </c>
      <c r="I29" s="224" t="s">
        <v>83</v>
      </c>
      <c r="J29" s="226">
        <v>140</v>
      </c>
      <c r="K29" s="176">
        <v>29.95</v>
      </c>
      <c r="L29" s="177">
        <f t="shared" si="1"/>
        <v>110.05</v>
      </c>
      <c r="M29" s="264" t="s">
        <v>55</v>
      </c>
      <c r="N29" s="293">
        <v>10</v>
      </c>
      <c r="O29" s="294">
        <v>59</v>
      </c>
      <c r="P29" s="260" t="s">
        <v>115</v>
      </c>
      <c r="Q29" s="312">
        <f t="shared" si="2"/>
        <v>340.16</v>
      </c>
      <c r="R29" s="313" t="s">
        <v>75</v>
      </c>
    </row>
    <row r="30" spans="1:18" ht="15" customHeight="1" x14ac:dyDescent="0.35">
      <c r="A30" s="180" t="s">
        <v>195</v>
      </c>
      <c r="B30" s="171" t="s">
        <v>185</v>
      </c>
      <c r="C30" s="172" t="s">
        <v>196</v>
      </c>
      <c r="D30" s="173">
        <v>74</v>
      </c>
      <c r="E30" s="224" t="s">
        <v>87</v>
      </c>
      <c r="F30" s="226">
        <v>154</v>
      </c>
      <c r="G30" s="176">
        <v>51.52</v>
      </c>
      <c r="H30" s="177">
        <f t="shared" si="0"/>
        <v>102.47999999999999</v>
      </c>
      <c r="I30" s="224" t="s">
        <v>103</v>
      </c>
      <c r="J30" s="226">
        <v>80</v>
      </c>
      <c r="K30" s="176">
        <v>32.85</v>
      </c>
      <c r="L30" s="177">
        <f t="shared" si="1"/>
        <v>47.15</v>
      </c>
      <c r="M30" s="264" t="s">
        <v>249</v>
      </c>
      <c r="N30" s="297">
        <v>100</v>
      </c>
      <c r="O30" s="298">
        <v>8</v>
      </c>
      <c r="P30" s="266" t="s">
        <v>12</v>
      </c>
      <c r="Q30" s="312">
        <f t="shared" si="2"/>
        <v>323.63</v>
      </c>
      <c r="R30" s="313" t="s">
        <v>96</v>
      </c>
    </row>
    <row r="31" spans="1:18" ht="15" customHeight="1" x14ac:dyDescent="0.35">
      <c r="A31" s="180" t="s">
        <v>250</v>
      </c>
      <c r="B31" s="171" t="s">
        <v>242</v>
      </c>
      <c r="C31" s="172"/>
      <c r="D31" s="173">
        <v>69</v>
      </c>
      <c r="E31" s="224" t="s">
        <v>112</v>
      </c>
      <c r="F31" s="226">
        <v>181</v>
      </c>
      <c r="G31" s="176">
        <v>30.43</v>
      </c>
      <c r="H31" s="177">
        <f t="shared" si="0"/>
        <v>150.57</v>
      </c>
      <c r="I31" s="224" t="s">
        <v>80</v>
      </c>
      <c r="J31" s="226">
        <v>130</v>
      </c>
      <c r="K31" s="176">
        <v>27.85</v>
      </c>
      <c r="L31" s="177">
        <f t="shared" si="1"/>
        <v>102.15</v>
      </c>
      <c r="M31" s="264" t="s">
        <v>76</v>
      </c>
      <c r="N31" s="293">
        <v>0</v>
      </c>
      <c r="O31" s="294">
        <v>118</v>
      </c>
      <c r="P31" s="260" t="s">
        <v>251</v>
      </c>
      <c r="Q31" s="312">
        <f t="shared" si="2"/>
        <v>321.72000000000003</v>
      </c>
      <c r="R31" s="313" t="s">
        <v>112</v>
      </c>
    </row>
    <row r="32" spans="1:18" ht="15" customHeight="1" x14ac:dyDescent="0.35">
      <c r="A32" s="183" t="s">
        <v>197</v>
      </c>
      <c r="B32" s="171"/>
      <c r="C32" s="172"/>
      <c r="D32" s="173">
        <v>68</v>
      </c>
      <c r="E32" s="224" t="s">
        <v>115</v>
      </c>
      <c r="F32" s="226">
        <v>169</v>
      </c>
      <c r="G32" s="176">
        <v>42.28</v>
      </c>
      <c r="H32" s="177">
        <f t="shared" si="0"/>
        <v>126.72</v>
      </c>
      <c r="I32" s="224" t="s">
        <v>116</v>
      </c>
      <c r="J32" s="226">
        <v>140</v>
      </c>
      <c r="K32" s="176">
        <v>33.03</v>
      </c>
      <c r="L32" s="177">
        <f t="shared" si="1"/>
        <v>106.97</v>
      </c>
      <c r="M32" s="264" t="s">
        <v>61</v>
      </c>
      <c r="N32" s="293">
        <v>20</v>
      </c>
      <c r="O32" s="294">
        <v>57</v>
      </c>
      <c r="P32" s="260" t="s">
        <v>116</v>
      </c>
      <c r="Q32" s="312">
        <f t="shared" si="2"/>
        <v>321.69</v>
      </c>
      <c r="R32" s="313" t="s">
        <v>116</v>
      </c>
    </row>
    <row r="33" spans="1:18" ht="15" customHeight="1" x14ac:dyDescent="0.35">
      <c r="A33" s="184" t="s">
        <v>84</v>
      </c>
      <c r="B33" s="171" t="s">
        <v>242</v>
      </c>
      <c r="C33" s="185"/>
      <c r="D33" s="173">
        <v>69</v>
      </c>
      <c r="E33" s="224" t="s">
        <v>116</v>
      </c>
      <c r="F33" s="226">
        <v>150</v>
      </c>
      <c r="G33" s="176">
        <v>28.52</v>
      </c>
      <c r="H33" s="177">
        <f t="shared" si="0"/>
        <v>121.48</v>
      </c>
      <c r="I33" s="224" t="s">
        <v>115</v>
      </c>
      <c r="J33" s="226">
        <v>100</v>
      </c>
      <c r="K33" s="176">
        <v>27.74</v>
      </c>
      <c r="L33" s="177">
        <f t="shared" si="1"/>
        <v>72.260000000000005</v>
      </c>
      <c r="M33" s="264" t="s">
        <v>75</v>
      </c>
      <c r="N33" s="293">
        <v>40</v>
      </c>
      <c r="O33" s="294">
        <v>46</v>
      </c>
      <c r="P33" s="260" t="s">
        <v>96</v>
      </c>
      <c r="Q33" s="312">
        <f t="shared" si="2"/>
        <v>302.74</v>
      </c>
      <c r="R33" s="313" t="s">
        <v>115</v>
      </c>
    </row>
    <row r="34" spans="1:18" ht="15" customHeight="1" x14ac:dyDescent="0.35">
      <c r="A34" s="184" t="s">
        <v>228</v>
      </c>
      <c r="B34" s="171" t="s">
        <v>225</v>
      </c>
      <c r="C34" s="185" t="s">
        <v>229</v>
      </c>
      <c r="D34" s="173">
        <v>49</v>
      </c>
      <c r="E34" s="224" t="s">
        <v>252</v>
      </c>
      <c r="F34" s="226">
        <v>162</v>
      </c>
      <c r="G34" s="176">
        <v>29.29</v>
      </c>
      <c r="H34" s="177">
        <f t="shared" si="0"/>
        <v>132.71</v>
      </c>
      <c r="I34" s="224" t="s">
        <v>105</v>
      </c>
      <c r="J34" s="226">
        <v>120</v>
      </c>
      <c r="K34" s="176">
        <v>30.12</v>
      </c>
      <c r="L34" s="177">
        <f t="shared" si="1"/>
        <v>89.88</v>
      </c>
      <c r="M34" s="264" t="s">
        <v>83</v>
      </c>
      <c r="N34" s="293">
        <v>0</v>
      </c>
      <c r="O34" s="294">
        <v>68</v>
      </c>
      <c r="P34" s="260" t="s">
        <v>99</v>
      </c>
      <c r="Q34" s="312">
        <f t="shared" si="2"/>
        <v>271.59000000000003</v>
      </c>
      <c r="R34" s="313" t="s">
        <v>99</v>
      </c>
    </row>
    <row r="35" spans="1:18" ht="15" customHeight="1" x14ac:dyDescent="0.35">
      <c r="A35" s="180" t="s">
        <v>36</v>
      </c>
      <c r="B35" s="171" t="s">
        <v>20</v>
      </c>
      <c r="C35" s="172" t="s">
        <v>119</v>
      </c>
      <c r="D35" s="173">
        <v>66</v>
      </c>
      <c r="E35" s="224" t="s">
        <v>103</v>
      </c>
      <c r="F35" s="226">
        <v>179</v>
      </c>
      <c r="G35" s="176">
        <v>85.77</v>
      </c>
      <c r="H35" s="177">
        <f t="shared" si="0"/>
        <v>93.23</v>
      </c>
      <c r="I35" s="224" t="s">
        <v>249</v>
      </c>
      <c r="J35" s="226">
        <v>110</v>
      </c>
      <c r="K35" s="176">
        <v>40.08</v>
      </c>
      <c r="L35" s="177">
        <f t="shared" si="1"/>
        <v>69.92</v>
      </c>
      <c r="M35" s="264" t="s">
        <v>112</v>
      </c>
      <c r="N35" s="293">
        <v>0</v>
      </c>
      <c r="O35" s="294">
        <v>70</v>
      </c>
      <c r="P35" s="260" t="s">
        <v>103</v>
      </c>
      <c r="Q35" s="312">
        <f t="shared" si="2"/>
        <v>229.15000000000003</v>
      </c>
      <c r="R35" s="313" t="s">
        <v>103</v>
      </c>
    </row>
    <row r="36" spans="1:18" ht="15" customHeight="1" x14ac:dyDescent="0.35">
      <c r="A36" s="180" t="s">
        <v>152</v>
      </c>
      <c r="B36" s="171" t="s">
        <v>20</v>
      </c>
      <c r="C36" s="172" t="s">
        <v>153</v>
      </c>
      <c r="D36" s="173">
        <v>61</v>
      </c>
      <c r="E36" s="224" t="s">
        <v>249</v>
      </c>
      <c r="F36" s="226">
        <v>158</v>
      </c>
      <c r="G36" s="176">
        <v>54.93</v>
      </c>
      <c r="H36" s="177">
        <f t="shared" si="0"/>
        <v>103.07</v>
      </c>
      <c r="I36" s="224" t="s">
        <v>99</v>
      </c>
      <c r="J36" s="226">
        <v>80</v>
      </c>
      <c r="K36" s="176">
        <v>31.22</v>
      </c>
      <c r="L36" s="177">
        <f t="shared" si="1"/>
        <v>48.78</v>
      </c>
      <c r="M36" s="264" t="s">
        <v>103</v>
      </c>
      <c r="N36" s="293">
        <v>0</v>
      </c>
      <c r="O36" s="294">
        <v>95</v>
      </c>
      <c r="P36" s="260" t="s">
        <v>252</v>
      </c>
      <c r="Q36" s="312">
        <f t="shared" si="2"/>
        <v>212.85</v>
      </c>
      <c r="R36" s="313" t="s">
        <v>249</v>
      </c>
    </row>
    <row r="37" spans="1:18" ht="15" customHeight="1" x14ac:dyDescent="0.35">
      <c r="A37" s="183" t="s">
        <v>253</v>
      </c>
      <c r="B37" s="171"/>
      <c r="C37" s="172"/>
      <c r="D37" s="173">
        <v>29</v>
      </c>
      <c r="E37" s="224" t="s">
        <v>251</v>
      </c>
      <c r="F37" s="226">
        <v>142</v>
      </c>
      <c r="G37" s="245">
        <v>427.71</v>
      </c>
      <c r="H37" s="177">
        <v>0</v>
      </c>
      <c r="I37" s="224" t="s">
        <v>251</v>
      </c>
      <c r="J37" s="226">
        <v>60</v>
      </c>
      <c r="K37" s="245">
        <v>150.59</v>
      </c>
      <c r="L37" s="177">
        <v>0</v>
      </c>
      <c r="M37" s="264" t="s">
        <v>252</v>
      </c>
      <c r="N37" s="293">
        <v>60</v>
      </c>
      <c r="O37" s="294">
        <v>32</v>
      </c>
      <c r="P37" s="260" t="s">
        <v>100</v>
      </c>
      <c r="Q37" s="312">
        <f t="shared" si="2"/>
        <v>89</v>
      </c>
      <c r="R37" s="313" t="s">
        <v>252</v>
      </c>
    </row>
    <row r="38" spans="1:18" ht="15" customHeight="1" x14ac:dyDescent="0.35">
      <c r="A38" s="279" t="s">
        <v>254</v>
      </c>
      <c r="B38" s="187" t="s">
        <v>20</v>
      </c>
      <c r="C38" s="188" t="s">
        <v>118</v>
      </c>
      <c r="D38" s="189">
        <v>68</v>
      </c>
      <c r="E38" s="280" t="s">
        <v>99</v>
      </c>
      <c r="F38" s="247">
        <v>193</v>
      </c>
      <c r="G38" s="281">
        <v>303.5</v>
      </c>
      <c r="H38" s="193">
        <v>0</v>
      </c>
      <c r="I38" s="280" t="s">
        <v>252</v>
      </c>
      <c r="J38" s="247">
        <v>129</v>
      </c>
      <c r="K38" s="281">
        <v>275.26</v>
      </c>
      <c r="L38" s="193">
        <v>0</v>
      </c>
      <c r="M38" s="299" t="s">
        <v>251</v>
      </c>
      <c r="N38" s="300">
        <v>0</v>
      </c>
      <c r="O38" s="301">
        <v>71</v>
      </c>
      <c r="P38" s="302" t="s">
        <v>249</v>
      </c>
      <c r="Q38" s="314">
        <f t="shared" si="2"/>
        <v>68</v>
      </c>
      <c r="R38" s="315" t="s">
        <v>251</v>
      </c>
    </row>
    <row r="39" spans="1:18" ht="15" customHeight="1" x14ac:dyDescent="0.35">
      <c r="A39" s="282"/>
      <c r="B39" s="283"/>
      <c r="C39" s="284"/>
      <c r="D39" s="285"/>
      <c r="E39" s="280"/>
      <c r="F39" s="286"/>
      <c r="G39" s="287"/>
      <c r="H39" s="288">
        <f>F39-G39</f>
        <v>0</v>
      </c>
      <c r="I39" s="280"/>
      <c r="J39" s="286"/>
      <c r="K39" s="287"/>
      <c r="L39" s="288">
        <f>J39-K39</f>
        <v>0</v>
      </c>
      <c r="M39" s="299"/>
      <c r="N39" s="300"/>
      <c r="O39" s="303"/>
      <c r="P39" s="302"/>
      <c r="Q39" s="316">
        <f t="shared" si="2"/>
        <v>0</v>
      </c>
      <c r="R39" s="317" t="s">
        <v>255</v>
      </c>
    </row>
  </sheetData>
  <sheetProtection selectLockedCells="1" selectUnlockedCells="1"/>
  <mergeCells count="19">
    <mergeCell ref="A1:R1"/>
    <mergeCell ref="B2:P2"/>
    <mergeCell ref="B3:P3"/>
    <mergeCell ref="B4:P4"/>
    <mergeCell ref="B5:P5"/>
    <mergeCell ref="A10:A11"/>
    <mergeCell ref="B10:B11"/>
    <mergeCell ref="C10:C11"/>
    <mergeCell ref="Q5:R9"/>
    <mergeCell ref="D10:E10"/>
    <mergeCell ref="F10:I10"/>
    <mergeCell ref="J10:M10"/>
    <mergeCell ref="N10:P10"/>
    <mergeCell ref="Q10:R10"/>
    <mergeCell ref="B6:P6"/>
    <mergeCell ref="B7:P7"/>
    <mergeCell ref="B8:P8"/>
    <mergeCell ref="B9:G9"/>
    <mergeCell ref="H9:P9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9"/>
  <sheetViews>
    <sheetView view="pageBreakPreview" zoomScale="110" zoomScaleNormal="51" zoomScaleSheetLayoutView="110" workbookViewId="0">
      <selection activeCell="S2" sqref="S2"/>
    </sheetView>
  </sheetViews>
  <sheetFormatPr defaultColWidth="8.7265625" defaultRowHeight="13" x14ac:dyDescent="0.3"/>
  <cols>
    <col min="1" max="1" width="23.17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5.6328125" style="3" customWidth="1"/>
    <col min="6" max="6" width="7.36328125" style="3" customWidth="1"/>
    <col min="7" max="7" width="5.36328125" style="3" customWidth="1"/>
    <col min="8" max="8" width="8.08984375" style="3" customWidth="1"/>
    <col min="9" max="9" width="5.6328125" style="3" customWidth="1"/>
    <col min="10" max="10" width="7.36328125" style="3" customWidth="1"/>
    <col min="11" max="11" width="5.36328125" style="3" customWidth="1"/>
    <col min="12" max="12" width="8.08984375" style="3" customWidth="1"/>
    <col min="13" max="13" width="5.6328125" style="3" customWidth="1"/>
    <col min="14" max="14" width="8.36328125" style="3" customWidth="1"/>
    <col min="15" max="15" width="7.90625" style="3" customWidth="1"/>
    <col min="16" max="16" width="8.90625" style="3" customWidth="1"/>
    <col min="17" max="17" width="7.6328125" style="3" customWidth="1"/>
    <col min="18" max="18" width="8.7265625" style="4" customWidth="1"/>
    <col min="19" max="16384" width="8.7265625" style="4"/>
  </cols>
  <sheetData>
    <row r="1" spans="1:19" s="1" customFormat="1" ht="24.75" customHeight="1" x14ac:dyDescent="0.7">
      <c r="A1" s="861" t="s">
        <v>14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</row>
    <row r="2" spans="1:19" s="2" customFormat="1" ht="13.5" customHeight="1" x14ac:dyDescent="0.35">
      <c r="A2" s="153" t="s">
        <v>15</v>
      </c>
      <c r="B2" s="862" t="s">
        <v>256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862"/>
      <c r="N2" s="862"/>
      <c r="O2" s="862"/>
      <c r="P2" s="194" t="s">
        <v>17</v>
      </c>
      <c r="Q2" s="195">
        <v>920</v>
      </c>
    </row>
    <row r="3" spans="1:19" s="2" customFormat="1" ht="13.5" customHeight="1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196" t="s">
        <v>21</v>
      </c>
      <c r="Q3" s="197" t="s">
        <v>257</v>
      </c>
    </row>
    <row r="4" spans="1:19" s="2" customFormat="1" ht="13.5" customHeight="1" x14ac:dyDescent="0.35">
      <c r="A4" s="154" t="s">
        <v>23</v>
      </c>
      <c r="B4" s="863">
        <v>41629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198" t="s">
        <v>25</v>
      </c>
      <c r="Q4" s="199"/>
    </row>
    <row r="5" spans="1:19" s="2" customFormat="1" ht="13.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854"/>
      <c r="P5" s="853" t="s">
        <v>177</v>
      </c>
      <c r="Q5" s="853"/>
      <c r="S5" s="100"/>
    </row>
    <row r="6" spans="1:19" s="2" customFormat="1" ht="13.5" customHeight="1" x14ac:dyDescent="0.35">
      <c r="A6" s="154" t="s">
        <v>28</v>
      </c>
      <c r="B6" s="854">
        <v>28</v>
      </c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  <c r="N6" s="854"/>
      <c r="O6" s="854"/>
      <c r="P6" s="853"/>
      <c r="Q6" s="853"/>
    </row>
    <row r="7" spans="1:19" s="2" customFormat="1" ht="13.5" customHeight="1" x14ac:dyDescent="0.35">
      <c r="A7" s="155" t="s">
        <v>29</v>
      </c>
      <c r="B7" s="854" t="s">
        <v>30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4"/>
      <c r="N7" s="854"/>
      <c r="O7" s="854"/>
      <c r="P7" s="853"/>
      <c r="Q7" s="853"/>
    </row>
    <row r="8" spans="1:19" s="2" customFormat="1" ht="13.5" customHeight="1" x14ac:dyDescent="0.35">
      <c r="A8" s="154" t="s">
        <v>35</v>
      </c>
      <c r="B8" s="855" t="s">
        <v>127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855"/>
      <c r="P8" s="853"/>
      <c r="Q8" s="853"/>
      <c r="S8" s="101"/>
    </row>
    <row r="9" spans="1:19" s="2" customFormat="1" ht="13.5" customHeight="1" x14ac:dyDescent="0.35">
      <c r="A9" s="156" t="s">
        <v>37</v>
      </c>
      <c r="B9" s="877" t="s">
        <v>206</v>
      </c>
      <c r="C9" s="877"/>
      <c r="D9" s="877"/>
      <c r="E9" s="877"/>
      <c r="F9" s="877"/>
      <c r="G9" s="877"/>
      <c r="H9" s="878" t="s">
        <v>221</v>
      </c>
      <c r="I9" s="878"/>
      <c r="J9" s="878"/>
      <c r="K9" s="878"/>
      <c r="L9" s="878"/>
      <c r="M9" s="878"/>
      <c r="N9" s="878"/>
      <c r="O9" s="878"/>
      <c r="P9" s="853"/>
      <c r="Q9" s="853"/>
    </row>
    <row r="10" spans="1:19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79" t="s">
        <v>131</v>
      </c>
      <c r="E10" s="879"/>
      <c r="F10" s="879" t="s">
        <v>132</v>
      </c>
      <c r="G10" s="879"/>
      <c r="H10" s="879"/>
      <c r="I10" s="879"/>
      <c r="J10" s="882" t="s">
        <v>133</v>
      </c>
      <c r="K10" s="882"/>
      <c r="L10" s="882"/>
      <c r="M10" s="882"/>
      <c r="N10" s="880" t="s">
        <v>134</v>
      </c>
      <c r="O10" s="880"/>
      <c r="P10" s="879" t="s">
        <v>45</v>
      </c>
      <c r="Q10" s="879"/>
    </row>
    <row r="11" spans="1:19" s="3" customFormat="1" ht="15.75" customHeight="1" x14ac:dyDescent="0.3">
      <c r="A11" s="850"/>
      <c r="B11" s="851"/>
      <c r="C11" s="852"/>
      <c r="D11" s="157" t="s">
        <v>238</v>
      </c>
      <c r="E11" s="222" t="s">
        <v>136</v>
      </c>
      <c r="F11" s="159" t="s">
        <v>238</v>
      </c>
      <c r="G11" s="160" t="s">
        <v>2</v>
      </c>
      <c r="H11" s="161" t="s">
        <v>11</v>
      </c>
      <c r="I11" s="222" t="s">
        <v>136</v>
      </c>
      <c r="J11" s="159" t="s">
        <v>238</v>
      </c>
      <c r="K11" s="160" t="s">
        <v>2</v>
      </c>
      <c r="L11" s="161" t="s">
        <v>11</v>
      </c>
      <c r="M11" s="248" t="s">
        <v>136</v>
      </c>
      <c r="N11" s="249" t="s">
        <v>49</v>
      </c>
      <c r="O11" s="250" t="s">
        <v>50</v>
      </c>
      <c r="P11" s="200" t="s">
        <v>47</v>
      </c>
      <c r="Q11" s="272" t="s">
        <v>50</v>
      </c>
    </row>
    <row r="12" spans="1:19" ht="15" customHeight="1" x14ac:dyDescent="0.35">
      <c r="A12" s="223" t="s">
        <v>59</v>
      </c>
      <c r="B12" s="163" t="s">
        <v>20</v>
      </c>
      <c r="C12" s="164" t="s">
        <v>60</v>
      </c>
      <c r="D12" s="165">
        <v>53</v>
      </c>
      <c r="E12" s="224" t="s">
        <v>65</v>
      </c>
      <c r="F12" s="225">
        <v>184</v>
      </c>
      <c r="G12" s="168">
        <v>28.06</v>
      </c>
      <c r="H12" s="169">
        <f t="shared" ref="H12:H37" si="0">F12-G12</f>
        <v>155.94</v>
      </c>
      <c r="I12" s="224" t="s">
        <v>61</v>
      </c>
      <c r="J12" s="251">
        <v>248</v>
      </c>
      <c r="K12" s="252">
        <v>37.74</v>
      </c>
      <c r="L12" s="253">
        <f t="shared" ref="L12:L37" si="1">J12-K12</f>
        <v>210.26</v>
      </c>
      <c r="M12" s="254" t="s">
        <v>0</v>
      </c>
      <c r="N12" s="255">
        <v>0</v>
      </c>
      <c r="O12" s="256" t="s">
        <v>0</v>
      </c>
      <c r="P12" s="257">
        <f t="shared" ref="P12:P37" si="2">D12+H12+L12-N12</f>
        <v>419.2</v>
      </c>
      <c r="Q12" s="273" t="s">
        <v>0</v>
      </c>
    </row>
    <row r="13" spans="1:19" ht="15" customHeight="1" x14ac:dyDescent="0.35">
      <c r="A13" s="180" t="s">
        <v>97</v>
      </c>
      <c r="B13" s="171" t="s">
        <v>20</v>
      </c>
      <c r="C13" s="172" t="s">
        <v>98</v>
      </c>
      <c r="D13" s="173">
        <v>38</v>
      </c>
      <c r="E13" s="224" t="s">
        <v>71</v>
      </c>
      <c r="F13" s="226">
        <v>194</v>
      </c>
      <c r="G13" s="176">
        <v>40.340000000000003</v>
      </c>
      <c r="H13" s="177">
        <f t="shared" si="0"/>
        <v>153.66</v>
      </c>
      <c r="I13" s="224" t="s">
        <v>88</v>
      </c>
      <c r="J13" s="234">
        <v>245</v>
      </c>
      <c r="K13" s="235">
        <v>39.29</v>
      </c>
      <c r="L13" s="236">
        <f t="shared" si="1"/>
        <v>205.71</v>
      </c>
      <c r="M13" s="258" t="s">
        <v>12</v>
      </c>
      <c r="N13" s="259">
        <v>24</v>
      </c>
      <c r="O13" s="260" t="s">
        <v>61</v>
      </c>
      <c r="P13" s="261">
        <f t="shared" si="2"/>
        <v>373.37</v>
      </c>
      <c r="Q13" s="274" t="s">
        <v>12</v>
      </c>
    </row>
    <row r="14" spans="1:19" ht="15" customHeight="1" x14ac:dyDescent="0.35">
      <c r="A14" s="227" t="s">
        <v>258</v>
      </c>
      <c r="B14" s="171" t="s">
        <v>259</v>
      </c>
      <c r="C14" s="179" t="s">
        <v>260</v>
      </c>
      <c r="D14" s="173">
        <v>56</v>
      </c>
      <c r="E14" s="224" t="s">
        <v>62</v>
      </c>
      <c r="F14" s="226">
        <v>194</v>
      </c>
      <c r="G14" s="176">
        <v>32.700000000000003</v>
      </c>
      <c r="H14" s="177">
        <f t="shared" si="0"/>
        <v>161.30000000000001</v>
      </c>
      <c r="I14" s="224" t="s">
        <v>62</v>
      </c>
      <c r="J14" s="231">
        <v>236</v>
      </c>
      <c r="K14" s="232">
        <v>45.72</v>
      </c>
      <c r="L14" s="233">
        <f t="shared" si="1"/>
        <v>190.28</v>
      </c>
      <c r="M14" s="262" t="s">
        <v>58</v>
      </c>
      <c r="N14" s="259">
        <v>36</v>
      </c>
      <c r="O14" s="260" t="s">
        <v>100</v>
      </c>
      <c r="P14" s="263">
        <f t="shared" si="2"/>
        <v>371.58000000000004</v>
      </c>
      <c r="Q14" s="275" t="s">
        <v>58</v>
      </c>
    </row>
    <row r="15" spans="1:19" ht="15" customHeight="1" x14ac:dyDescent="0.35">
      <c r="A15" s="180" t="s">
        <v>184</v>
      </c>
      <c r="B15" s="171" t="s">
        <v>185</v>
      </c>
      <c r="C15" s="172" t="s">
        <v>186</v>
      </c>
      <c r="D15" s="173">
        <v>38</v>
      </c>
      <c r="E15" s="224" t="s">
        <v>71</v>
      </c>
      <c r="F15" s="228">
        <v>195</v>
      </c>
      <c r="G15" s="229">
        <v>29.41</v>
      </c>
      <c r="H15" s="230">
        <f t="shared" si="0"/>
        <v>165.59</v>
      </c>
      <c r="I15" s="241" t="s">
        <v>0</v>
      </c>
      <c r="J15" s="226">
        <v>228</v>
      </c>
      <c r="K15" s="176">
        <v>38.26</v>
      </c>
      <c r="L15" s="177">
        <f t="shared" si="1"/>
        <v>189.74</v>
      </c>
      <c r="M15" s="264" t="s">
        <v>62</v>
      </c>
      <c r="N15" s="259">
        <v>26</v>
      </c>
      <c r="O15" s="260" t="s">
        <v>71</v>
      </c>
      <c r="P15" s="213">
        <f t="shared" si="2"/>
        <v>367.33000000000004</v>
      </c>
      <c r="Q15" s="276" t="s">
        <v>62</v>
      </c>
    </row>
    <row r="16" spans="1:19" ht="15" customHeight="1" x14ac:dyDescent="0.35">
      <c r="A16" s="180" t="s">
        <v>261</v>
      </c>
      <c r="B16" s="171" t="s">
        <v>185</v>
      </c>
      <c r="C16" s="172" t="s">
        <v>262</v>
      </c>
      <c r="D16" s="173">
        <v>42</v>
      </c>
      <c r="E16" s="224" t="s">
        <v>61</v>
      </c>
      <c r="F16" s="231">
        <v>191</v>
      </c>
      <c r="G16" s="232">
        <v>28.68</v>
      </c>
      <c r="H16" s="233">
        <f t="shared" si="0"/>
        <v>162.32</v>
      </c>
      <c r="I16" s="239" t="s">
        <v>58</v>
      </c>
      <c r="J16" s="226">
        <v>237</v>
      </c>
      <c r="K16" s="176">
        <v>54.53</v>
      </c>
      <c r="L16" s="177">
        <f t="shared" si="1"/>
        <v>182.47</v>
      </c>
      <c r="M16" s="264" t="s">
        <v>55</v>
      </c>
      <c r="N16" s="259">
        <v>24</v>
      </c>
      <c r="O16" s="260" t="s">
        <v>76</v>
      </c>
      <c r="P16" s="213">
        <f t="shared" si="2"/>
        <v>362.78999999999996</v>
      </c>
      <c r="Q16" s="276" t="s">
        <v>65</v>
      </c>
    </row>
    <row r="17" spans="1:17" ht="15" customHeight="1" x14ac:dyDescent="0.35">
      <c r="A17" s="180" t="s">
        <v>263</v>
      </c>
      <c r="B17" s="171" t="s">
        <v>69</v>
      </c>
      <c r="C17" s="172" t="s">
        <v>264</v>
      </c>
      <c r="D17" s="173">
        <v>39</v>
      </c>
      <c r="E17" s="224" t="s">
        <v>80</v>
      </c>
      <c r="F17" s="234">
        <v>194</v>
      </c>
      <c r="G17" s="235">
        <v>28.76</v>
      </c>
      <c r="H17" s="236">
        <f t="shared" si="0"/>
        <v>165.24</v>
      </c>
      <c r="I17" s="243" t="s">
        <v>12</v>
      </c>
      <c r="J17" s="226">
        <v>190</v>
      </c>
      <c r="K17" s="176">
        <v>32.64</v>
      </c>
      <c r="L17" s="177">
        <f t="shared" si="1"/>
        <v>157.36000000000001</v>
      </c>
      <c r="M17" s="264" t="s">
        <v>80</v>
      </c>
      <c r="N17" s="259">
        <v>25</v>
      </c>
      <c r="O17" s="260" t="s">
        <v>80</v>
      </c>
      <c r="P17" s="213">
        <f t="shared" si="2"/>
        <v>336.6</v>
      </c>
      <c r="Q17" s="276" t="s">
        <v>55</v>
      </c>
    </row>
    <row r="18" spans="1:17" ht="15" customHeight="1" x14ac:dyDescent="0.3">
      <c r="A18" s="180" t="s">
        <v>241</v>
      </c>
      <c r="B18" s="171"/>
      <c r="C18" s="172"/>
      <c r="D18" s="173">
        <v>50</v>
      </c>
      <c r="E18" s="224" t="s">
        <v>55</v>
      </c>
      <c r="F18" s="226">
        <v>188</v>
      </c>
      <c r="G18" s="176">
        <v>33.33</v>
      </c>
      <c r="H18" s="177">
        <f t="shared" si="0"/>
        <v>154.67000000000002</v>
      </c>
      <c r="I18" s="224" t="s">
        <v>80</v>
      </c>
      <c r="J18" s="226">
        <v>190</v>
      </c>
      <c r="K18" s="176">
        <v>42.29</v>
      </c>
      <c r="L18" s="177">
        <f t="shared" si="1"/>
        <v>147.71</v>
      </c>
      <c r="M18" s="264" t="s">
        <v>100</v>
      </c>
      <c r="N18" s="259">
        <v>19</v>
      </c>
      <c r="O18" s="260" t="s">
        <v>62</v>
      </c>
      <c r="P18" s="213">
        <f t="shared" si="2"/>
        <v>333.38</v>
      </c>
      <c r="Q18" s="276" t="s">
        <v>61</v>
      </c>
    </row>
    <row r="19" spans="1:17" ht="15" customHeight="1" x14ac:dyDescent="0.35">
      <c r="A19" s="237" t="s">
        <v>222</v>
      </c>
      <c r="B19" s="171" t="s">
        <v>20</v>
      </c>
      <c r="C19" s="179" t="s">
        <v>223</v>
      </c>
      <c r="D19" s="238">
        <v>57</v>
      </c>
      <c r="E19" s="239" t="s">
        <v>58</v>
      </c>
      <c r="F19" s="226">
        <v>194</v>
      </c>
      <c r="G19" s="176">
        <v>33.85</v>
      </c>
      <c r="H19" s="177">
        <f t="shared" si="0"/>
        <v>160.15</v>
      </c>
      <c r="I19" s="224" t="s">
        <v>65</v>
      </c>
      <c r="J19" s="226">
        <v>180</v>
      </c>
      <c r="K19" s="176">
        <v>45.51</v>
      </c>
      <c r="L19" s="177">
        <f t="shared" si="1"/>
        <v>134.49</v>
      </c>
      <c r="M19" s="264" t="s">
        <v>112</v>
      </c>
      <c r="N19" s="259">
        <v>31</v>
      </c>
      <c r="O19" s="260" t="s">
        <v>88</v>
      </c>
      <c r="P19" s="213">
        <f t="shared" si="2"/>
        <v>320.64</v>
      </c>
      <c r="Q19" s="276" t="s">
        <v>76</v>
      </c>
    </row>
    <row r="20" spans="1:17" ht="15" customHeight="1" x14ac:dyDescent="0.3">
      <c r="A20" s="182" t="s">
        <v>56</v>
      </c>
      <c r="B20" s="171" t="s">
        <v>20</v>
      </c>
      <c r="C20" s="172" t="s">
        <v>57</v>
      </c>
      <c r="D20" s="173">
        <v>0</v>
      </c>
      <c r="E20" s="224" t="s">
        <v>249</v>
      </c>
      <c r="F20" s="226">
        <v>187</v>
      </c>
      <c r="G20" s="176">
        <v>28.23</v>
      </c>
      <c r="H20" s="177">
        <f t="shared" si="0"/>
        <v>158.77000000000001</v>
      </c>
      <c r="I20" s="224" t="s">
        <v>55</v>
      </c>
      <c r="J20" s="226">
        <v>227</v>
      </c>
      <c r="K20" s="176">
        <v>37.49</v>
      </c>
      <c r="L20" s="177">
        <f t="shared" si="1"/>
        <v>189.51</v>
      </c>
      <c r="M20" s="264" t="s">
        <v>65</v>
      </c>
      <c r="N20" s="259">
        <v>35</v>
      </c>
      <c r="O20" s="260" t="s">
        <v>83</v>
      </c>
      <c r="P20" s="213">
        <f t="shared" si="2"/>
        <v>313.27999999999997</v>
      </c>
      <c r="Q20" s="276" t="s">
        <v>80</v>
      </c>
    </row>
    <row r="21" spans="1:17" ht="15" customHeight="1" x14ac:dyDescent="0.35">
      <c r="A21" s="183" t="s">
        <v>144</v>
      </c>
      <c r="B21" s="171" t="s">
        <v>265</v>
      </c>
      <c r="C21" s="172" t="s">
        <v>145</v>
      </c>
      <c r="D21" s="240">
        <v>72</v>
      </c>
      <c r="E21" s="241" t="s">
        <v>0</v>
      </c>
      <c r="F21" s="226">
        <v>179</v>
      </c>
      <c r="G21" s="176">
        <v>38.58</v>
      </c>
      <c r="H21" s="177">
        <f t="shared" si="0"/>
        <v>140.42000000000002</v>
      </c>
      <c r="I21" s="224" t="s">
        <v>96</v>
      </c>
      <c r="J21" s="226">
        <v>190</v>
      </c>
      <c r="K21" s="176">
        <v>42.74</v>
      </c>
      <c r="L21" s="177">
        <f t="shared" si="1"/>
        <v>147.26</v>
      </c>
      <c r="M21" s="264" t="s">
        <v>87</v>
      </c>
      <c r="N21" s="259">
        <v>53</v>
      </c>
      <c r="O21" s="260" t="s">
        <v>105</v>
      </c>
      <c r="P21" s="213">
        <f t="shared" si="2"/>
        <v>306.68</v>
      </c>
      <c r="Q21" s="276" t="s">
        <v>71</v>
      </c>
    </row>
    <row r="22" spans="1:17" ht="15" customHeight="1" x14ac:dyDescent="0.35">
      <c r="A22" s="184" t="s">
        <v>198</v>
      </c>
      <c r="B22" s="171" t="s">
        <v>20</v>
      </c>
      <c r="C22" s="185" t="s">
        <v>199</v>
      </c>
      <c r="D22" s="242">
        <v>62</v>
      </c>
      <c r="E22" s="243" t="s">
        <v>12</v>
      </c>
      <c r="F22" s="226">
        <v>179</v>
      </c>
      <c r="G22" s="176">
        <v>38.5</v>
      </c>
      <c r="H22" s="177">
        <f t="shared" si="0"/>
        <v>140.5</v>
      </c>
      <c r="I22" s="224" t="s">
        <v>75</v>
      </c>
      <c r="J22" s="226">
        <v>190</v>
      </c>
      <c r="K22" s="176">
        <v>45.02</v>
      </c>
      <c r="L22" s="177">
        <f t="shared" si="1"/>
        <v>144.97999999999999</v>
      </c>
      <c r="M22" s="264" t="s">
        <v>105</v>
      </c>
      <c r="N22" s="259">
        <v>58</v>
      </c>
      <c r="O22" s="260" t="s">
        <v>112</v>
      </c>
      <c r="P22" s="213">
        <f t="shared" si="2"/>
        <v>289.48</v>
      </c>
      <c r="Q22" s="276" t="s">
        <v>88</v>
      </c>
    </row>
    <row r="23" spans="1:17" ht="15" customHeight="1" x14ac:dyDescent="0.3">
      <c r="A23" s="182" t="s">
        <v>148</v>
      </c>
      <c r="B23" s="171" t="s">
        <v>69</v>
      </c>
      <c r="C23" s="172" t="s">
        <v>149</v>
      </c>
      <c r="D23" s="173">
        <v>41</v>
      </c>
      <c r="E23" s="224" t="s">
        <v>76</v>
      </c>
      <c r="F23" s="226">
        <v>185</v>
      </c>
      <c r="G23" s="176">
        <v>36.22</v>
      </c>
      <c r="H23" s="177">
        <f t="shared" si="0"/>
        <v>148.78</v>
      </c>
      <c r="I23" s="224" t="s">
        <v>79</v>
      </c>
      <c r="J23" s="226">
        <v>200</v>
      </c>
      <c r="K23" s="176">
        <v>45.99</v>
      </c>
      <c r="L23" s="177">
        <f t="shared" si="1"/>
        <v>154.01</v>
      </c>
      <c r="M23" s="264" t="s">
        <v>71</v>
      </c>
      <c r="N23" s="259">
        <v>55</v>
      </c>
      <c r="O23" s="260" t="s">
        <v>96</v>
      </c>
      <c r="P23" s="213">
        <f t="shared" si="2"/>
        <v>288.78999999999996</v>
      </c>
      <c r="Q23" s="276" t="s">
        <v>91</v>
      </c>
    </row>
    <row r="24" spans="1:17" ht="15" customHeight="1" x14ac:dyDescent="0.35">
      <c r="A24" s="182" t="s">
        <v>36</v>
      </c>
      <c r="B24" s="171" t="s">
        <v>20</v>
      </c>
      <c r="C24" s="185" t="s">
        <v>119</v>
      </c>
      <c r="D24" s="173">
        <v>19</v>
      </c>
      <c r="E24" s="224" t="s">
        <v>87</v>
      </c>
      <c r="F24" s="226">
        <v>194</v>
      </c>
      <c r="G24" s="176">
        <v>52.26</v>
      </c>
      <c r="H24" s="177">
        <f t="shared" si="0"/>
        <v>141.74</v>
      </c>
      <c r="I24" s="224" t="s">
        <v>105</v>
      </c>
      <c r="J24" s="226">
        <v>190</v>
      </c>
      <c r="K24" s="176">
        <v>57.49</v>
      </c>
      <c r="L24" s="177">
        <f t="shared" si="1"/>
        <v>132.51</v>
      </c>
      <c r="M24" s="264" t="s">
        <v>116</v>
      </c>
      <c r="N24" s="265">
        <v>14</v>
      </c>
      <c r="O24" s="266" t="s">
        <v>12</v>
      </c>
      <c r="P24" s="213">
        <f t="shared" si="2"/>
        <v>279.25</v>
      </c>
      <c r="Q24" s="276" t="s">
        <v>79</v>
      </c>
    </row>
    <row r="25" spans="1:17" ht="15" customHeight="1" x14ac:dyDescent="0.3">
      <c r="A25" s="180" t="s">
        <v>266</v>
      </c>
      <c r="B25" s="171" t="s">
        <v>20</v>
      </c>
      <c r="C25" s="172" t="s">
        <v>267</v>
      </c>
      <c r="D25" s="173">
        <v>16</v>
      </c>
      <c r="E25" s="224" t="s">
        <v>112</v>
      </c>
      <c r="F25" s="226">
        <v>180</v>
      </c>
      <c r="G25" s="176">
        <v>55.22</v>
      </c>
      <c r="H25" s="177">
        <f t="shared" si="0"/>
        <v>124.78</v>
      </c>
      <c r="I25" s="224" t="s">
        <v>99</v>
      </c>
      <c r="J25" s="226">
        <v>229</v>
      </c>
      <c r="K25" s="176">
        <v>65.099999999999994</v>
      </c>
      <c r="L25" s="177">
        <f t="shared" si="1"/>
        <v>163.9</v>
      </c>
      <c r="M25" s="264" t="s">
        <v>61</v>
      </c>
      <c r="N25" s="259">
        <v>33</v>
      </c>
      <c r="O25" s="260" t="s">
        <v>79</v>
      </c>
      <c r="P25" s="213">
        <f t="shared" si="2"/>
        <v>271.68</v>
      </c>
      <c r="Q25" s="276" t="s">
        <v>83</v>
      </c>
    </row>
    <row r="26" spans="1:17" ht="15" customHeight="1" x14ac:dyDescent="0.3">
      <c r="A26" s="180" t="s">
        <v>217</v>
      </c>
      <c r="B26" s="171" t="s">
        <v>20</v>
      </c>
      <c r="C26" s="172" t="s">
        <v>218</v>
      </c>
      <c r="D26" s="173">
        <v>18</v>
      </c>
      <c r="E26" s="224" t="s">
        <v>75</v>
      </c>
      <c r="F26" s="226">
        <v>193</v>
      </c>
      <c r="G26" s="176">
        <v>59.22</v>
      </c>
      <c r="H26" s="177">
        <f t="shared" si="0"/>
        <v>133.78</v>
      </c>
      <c r="I26" s="224" t="s">
        <v>116</v>
      </c>
      <c r="J26" s="226">
        <v>209</v>
      </c>
      <c r="K26" s="176">
        <v>70.459999999999994</v>
      </c>
      <c r="L26" s="177">
        <f t="shared" si="1"/>
        <v>138.54000000000002</v>
      </c>
      <c r="M26" s="264" t="s">
        <v>96</v>
      </c>
      <c r="N26" s="259">
        <v>20</v>
      </c>
      <c r="O26" s="260" t="s">
        <v>65</v>
      </c>
      <c r="P26" s="213">
        <f t="shared" si="2"/>
        <v>270.32000000000005</v>
      </c>
      <c r="Q26" s="276" t="s">
        <v>100</v>
      </c>
    </row>
    <row r="27" spans="1:17" ht="15" customHeight="1" x14ac:dyDescent="0.3">
      <c r="A27" s="180" t="s">
        <v>268</v>
      </c>
      <c r="B27" s="171"/>
      <c r="C27" s="172"/>
      <c r="D27" s="173">
        <v>24</v>
      </c>
      <c r="E27" s="224" t="s">
        <v>100</v>
      </c>
      <c r="F27" s="226">
        <v>171</v>
      </c>
      <c r="G27" s="176">
        <v>38.08</v>
      </c>
      <c r="H27" s="177">
        <f t="shared" si="0"/>
        <v>132.92000000000002</v>
      </c>
      <c r="I27" s="224" t="s">
        <v>115</v>
      </c>
      <c r="J27" s="226">
        <v>200</v>
      </c>
      <c r="K27" s="176">
        <v>41.31</v>
      </c>
      <c r="L27" s="177">
        <f t="shared" si="1"/>
        <v>158.69</v>
      </c>
      <c r="M27" s="264" t="s">
        <v>76</v>
      </c>
      <c r="N27" s="259">
        <v>49</v>
      </c>
      <c r="O27" s="260" t="s">
        <v>87</v>
      </c>
      <c r="P27" s="213">
        <f t="shared" si="2"/>
        <v>266.61</v>
      </c>
      <c r="Q27" s="276" t="s">
        <v>87</v>
      </c>
    </row>
    <row r="28" spans="1:17" ht="15" customHeight="1" x14ac:dyDescent="0.3">
      <c r="A28" s="183" t="s">
        <v>212</v>
      </c>
      <c r="B28" s="171" t="s">
        <v>20</v>
      </c>
      <c r="C28" s="172" t="s">
        <v>213</v>
      </c>
      <c r="D28" s="173">
        <v>30</v>
      </c>
      <c r="E28" s="224" t="s">
        <v>79</v>
      </c>
      <c r="F28" s="226">
        <v>187</v>
      </c>
      <c r="G28" s="176">
        <v>38.770000000000003</v>
      </c>
      <c r="H28" s="177">
        <f t="shared" si="0"/>
        <v>148.22999999999999</v>
      </c>
      <c r="I28" s="224" t="s">
        <v>83</v>
      </c>
      <c r="J28" s="226">
        <v>200</v>
      </c>
      <c r="K28" s="176">
        <v>51.09</v>
      </c>
      <c r="L28" s="177">
        <f t="shared" si="1"/>
        <v>148.91</v>
      </c>
      <c r="M28" s="264" t="s">
        <v>83</v>
      </c>
      <c r="N28" s="259">
        <v>62</v>
      </c>
      <c r="O28" s="260" t="s">
        <v>116</v>
      </c>
      <c r="P28" s="213">
        <f t="shared" si="2"/>
        <v>265.14</v>
      </c>
      <c r="Q28" s="276" t="s">
        <v>105</v>
      </c>
    </row>
    <row r="29" spans="1:17" ht="15" customHeight="1" x14ac:dyDescent="0.35">
      <c r="A29" s="180" t="s">
        <v>215</v>
      </c>
      <c r="B29" s="171" t="s">
        <v>20</v>
      </c>
      <c r="C29" s="172" t="s">
        <v>269</v>
      </c>
      <c r="D29" s="173">
        <v>0</v>
      </c>
      <c r="E29" s="224" t="s">
        <v>249</v>
      </c>
      <c r="F29" s="226">
        <v>148</v>
      </c>
      <c r="G29" s="176">
        <v>38.36</v>
      </c>
      <c r="H29" s="177">
        <f t="shared" si="0"/>
        <v>109.64</v>
      </c>
      <c r="I29" s="224" t="s">
        <v>103</v>
      </c>
      <c r="J29" s="226">
        <v>190</v>
      </c>
      <c r="K29" s="176">
        <v>37.01</v>
      </c>
      <c r="L29" s="177">
        <f t="shared" si="1"/>
        <v>152.99</v>
      </c>
      <c r="M29" s="264" t="s">
        <v>88</v>
      </c>
      <c r="N29" s="267">
        <v>18</v>
      </c>
      <c r="O29" s="268" t="s">
        <v>58</v>
      </c>
      <c r="P29" s="213">
        <f t="shared" si="2"/>
        <v>244.63</v>
      </c>
      <c r="Q29" s="276" t="s">
        <v>75</v>
      </c>
    </row>
    <row r="30" spans="1:17" ht="15" customHeight="1" x14ac:dyDescent="0.3">
      <c r="A30" s="180" t="s">
        <v>270</v>
      </c>
      <c r="B30" s="171" t="s">
        <v>20</v>
      </c>
      <c r="C30" s="172" t="s">
        <v>271</v>
      </c>
      <c r="D30" s="173">
        <v>16</v>
      </c>
      <c r="E30" s="224" t="s">
        <v>112</v>
      </c>
      <c r="F30" s="226">
        <v>181</v>
      </c>
      <c r="G30" s="176">
        <v>42.24</v>
      </c>
      <c r="H30" s="177">
        <f t="shared" si="0"/>
        <v>138.76</v>
      </c>
      <c r="I30" s="224" t="s">
        <v>112</v>
      </c>
      <c r="J30" s="226">
        <v>160</v>
      </c>
      <c r="K30" s="176">
        <v>49.45</v>
      </c>
      <c r="L30" s="177">
        <f t="shared" si="1"/>
        <v>110.55</v>
      </c>
      <c r="M30" s="264" t="s">
        <v>103</v>
      </c>
      <c r="N30" s="259">
        <v>21</v>
      </c>
      <c r="O30" s="260" t="s">
        <v>55</v>
      </c>
      <c r="P30" s="213">
        <f t="shared" si="2"/>
        <v>244.31</v>
      </c>
      <c r="Q30" s="276" t="s">
        <v>96</v>
      </c>
    </row>
    <row r="31" spans="1:17" ht="15" customHeight="1" x14ac:dyDescent="0.3">
      <c r="A31" s="180" t="s">
        <v>84</v>
      </c>
      <c r="B31" s="244" t="s">
        <v>272</v>
      </c>
      <c r="C31" s="172" t="s">
        <v>86</v>
      </c>
      <c r="D31" s="173">
        <v>9</v>
      </c>
      <c r="E31" s="224" t="s">
        <v>99</v>
      </c>
      <c r="F31" s="226">
        <v>181</v>
      </c>
      <c r="G31" s="176">
        <v>30.98</v>
      </c>
      <c r="H31" s="177">
        <f t="shared" si="0"/>
        <v>150.02000000000001</v>
      </c>
      <c r="I31" s="224" t="s">
        <v>91</v>
      </c>
      <c r="J31" s="226">
        <v>150</v>
      </c>
      <c r="K31" s="176">
        <v>41.66</v>
      </c>
      <c r="L31" s="177">
        <f t="shared" si="1"/>
        <v>108.34</v>
      </c>
      <c r="M31" s="264" t="s">
        <v>249</v>
      </c>
      <c r="N31" s="259">
        <v>32</v>
      </c>
      <c r="O31" s="260" t="s">
        <v>91</v>
      </c>
      <c r="P31" s="213">
        <f t="shared" si="2"/>
        <v>235.36</v>
      </c>
      <c r="Q31" s="276" t="s">
        <v>112</v>
      </c>
    </row>
    <row r="32" spans="1:17" ht="15" customHeight="1" x14ac:dyDescent="0.3">
      <c r="A32" s="183" t="s">
        <v>200</v>
      </c>
      <c r="B32" s="171" t="s">
        <v>185</v>
      </c>
      <c r="C32" s="172" t="s">
        <v>201</v>
      </c>
      <c r="D32" s="173">
        <v>25</v>
      </c>
      <c r="E32" s="224" t="s">
        <v>83</v>
      </c>
      <c r="F32" s="226">
        <v>200</v>
      </c>
      <c r="G32" s="176">
        <v>55.81</v>
      </c>
      <c r="H32" s="177">
        <f t="shared" si="0"/>
        <v>144.19</v>
      </c>
      <c r="I32" s="224" t="s">
        <v>100</v>
      </c>
      <c r="J32" s="226">
        <v>209</v>
      </c>
      <c r="K32" s="176">
        <v>68.53</v>
      </c>
      <c r="L32" s="177">
        <f t="shared" si="1"/>
        <v>140.47</v>
      </c>
      <c r="M32" s="264" t="s">
        <v>75</v>
      </c>
      <c r="N32" s="259">
        <v>77</v>
      </c>
      <c r="O32" s="260" t="s">
        <v>99</v>
      </c>
      <c r="P32" s="213">
        <f t="shared" si="2"/>
        <v>232.65999999999997</v>
      </c>
      <c r="Q32" s="276" t="s">
        <v>116</v>
      </c>
    </row>
    <row r="33" spans="1:17" ht="15" customHeight="1" x14ac:dyDescent="0.3">
      <c r="A33" s="184" t="s">
        <v>273</v>
      </c>
      <c r="B33" s="171" t="s">
        <v>259</v>
      </c>
      <c r="C33" s="185" t="s">
        <v>274</v>
      </c>
      <c r="D33" s="173">
        <v>33</v>
      </c>
      <c r="E33" s="224" t="s">
        <v>91</v>
      </c>
      <c r="F33" s="226">
        <v>194</v>
      </c>
      <c r="G33" s="176">
        <v>39.659999999999997</v>
      </c>
      <c r="H33" s="177">
        <f t="shared" si="0"/>
        <v>154.34</v>
      </c>
      <c r="I33" s="224" t="s">
        <v>71</v>
      </c>
      <c r="J33" s="226">
        <v>180</v>
      </c>
      <c r="K33" s="176">
        <v>52.04</v>
      </c>
      <c r="L33" s="177">
        <f t="shared" si="1"/>
        <v>127.96000000000001</v>
      </c>
      <c r="M33" s="264" t="s">
        <v>115</v>
      </c>
      <c r="N33" s="259">
        <v>83</v>
      </c>
      <c r="O33" s="260" t="s">
        <v>249</v>
      </c>
      <c r="P33" s="213">
        <f t="shared" si="2"/>
        <v>232.3</v>
      </c>
      <c r="Q33" s="276" t="s">
        <v>115</v>
      </c>
    </row>
    <row r="34" spans="1:17" ht="15" customHeight="1" x14ac:dyDescent="0.3">
      <c r="A34" s="184" t="s">
        <v>275</v>
      </c>
      <c r="B34" s="171" t="s">
        <v>265</v>
      </c>
      <c r="C34" s="185" t="s">
        <v>276</v>
      </c>
      <c r="D34" s="173">
        <v>0</v>
      </c>
      <c r="E34" s="224" t="s">
        <v>249</v>
      </c>
      <c r="F34" s="226">
        <v>200</v>
      </c>
      <c r="G34" s="176">
        <v>44.6</v>
      </c>
      <c r="H34" s="177">
        <f t="shared" si="0"/>
        <v>155.4</v>
      </c>
      <c r="I34" s="224" t="s">
        <v>76</v>
      </c>
      <c r="J34" s="226">
        <v>200</v>
      </c>
      <c r="K34" s="176">
        <v>49.39</v>
      </c>
      <c r="L34" s="177">
        <f t="shared" si="1"/>
        <v>150.61000000000001</v>
      </c>
      <c r="M34" s="264" t="s">
        <v>91</v>
      </c>
      <c r="N34" s="259">
        <v>95</v>
      </c>
      <c r="O34" s="260" t="s">
        <v>251</v>
      </c>
      <c r="P34" s="213">
        <f t="shared" si="2"/>
        <v>211.01</v>
      </c>
      <c r="Q34" s="276" t="s">
        <v>99</v>
      </c>
    </row>
    <row r="35" spans="1:17" ht="15" customHeight="1" x14ac:dyDescent="0.3">
      <c r="A35" s="180" t="s">
        <v>189</v>
      </c>
      <c r="B35" s="171" t="s">
        <v>69</v>
      </c>
      <c r="C35" s="172" t="s">
        <v>190</v>
      </c>
      <c r="D35" s="173">
        <v>15</v>
      </c>
      <c r="E35" s="224" t="s">
        <v>115</v>
      </c>
      <c r="F35" s="226">
        <v>186</v>
      </c>
      <c r="G35" s="176">
        <v>41.87</v>
      </c>
      <c r="H35" s="177">
        <f t="shared" si="0"/>
        <v>144.13</v>
      </c>
      <c r="I35" s="224" t="s">
        <v>87</v>
      </c>
      <c r="J35" s="226">
        <v>160</v>
      </c>
      <c r="K35" s="176">
        <v>45.41</v>
      </c>
      <c r="L35" s="177">
        <f t="shared" si="1"/>
        <v>114.59</v>
      </c>
      <c r="M35" s="264" t="s">
        <v>99</v>
      </c>
      <c r="N35" s="259">
        <v>70</v>
      </c>
      <c r="O35" s="260" t="s">
        <v>115</v>
      </c>
      <c r="P35" s="213">
        <f t="shared" si="2"/>
        <v>203.72000000000003</v>
      </c>
      <c r="Q35" s="276" t="s">
        <v>103</v>
      </c>
    </row>
    <row r="36" spans="1:17" ht="15" customHeight="1" x14ac:dyDescent="0.3">
      <c r="A36" s="180" t="s">
        <v>277</v>
      </c>
      <c r="B36" s="171"/>
      <c r="C36" s="172"/>
      <c r="D36" s="173">
        <v>0</v>
      </c>
      <c r="E36" s="224" t="s">
        <v>249</v>
      </c>
      <c r="F36" s="226">
        <v>159</v>
      </c>
      <c r="G36" s="176">
        <v>50.58</v>
      </c>
      <c r="H36" s="177">
        <f t="shared" si="0"/>
        <v>108.42</v>
      </c>
      <c r="I36" s="224" t="s">
        <v>249</v>
      </c>
      <c r="J36" s="226">
        <v>190</v>
      </c>
      <c r="K36" s="176">
        <v>41</v>
      </c>
      <c r="L36" s="177">
        <f t="shared" si="1"/>
        <v>149</v>
      </c>
      <c r="M36" s="264" t="s">
        <v>79</v>
      </c>
      <c r="N36" s="259">
        <v>86</v>
      </c>
      <c r="O36" s="260" t="s">
        <v>252</v>
      </c>
      <c r="P36" s="213">
        <f t="shared" si="2"/>
        <v>171.42000000000002</v>
      </c>
      <c r="Q36" s="276" t="s">
        <v>249</v>
      </c>
    </row>
    <row r="37" spans="1:17" ht="15" customHeight="1" x14ac:dyDescent="0.3">
      <c r="A37" s="183" t="s">
        <v>92</v>
      </c>
      <c r="B37" s="171" t="s">
        <v>20</v>
      </c>
      <c r="C37" s="172" t="s">
        <v>93</v>
      </c>
      <c r="D37" s="173">
        <v>19</v>
      </c>
      <c r="E37" s="224" t="s">
        <v>87</v>
      </c>
      <c r="F37" s="226">
        <v>143</v>
      </c>
      <c r="G37" s="176">
        <v>53.3</v>
      </c>
      <c r="H37" s="177">
        <f t="shared" si="0"/>
        <v>89.7</v>
      </c>
      <c r="I37" s="224" t="s">
        <v>252</v>
      </c>
      <c r="J37" s="226">
        <v>160</v>
      </c>
      <c r="K37" s="176">
        <v>59.18</v>
      </c>
      <c r="L37" s="177">
        <f t="shared" si="1"/>
        <v>100.82</v>
      </c>
      <c r="M37" s="264" t="s">
        <v>252</v>
      </c>
      <c r="N37" s="259">
        <v>78</v>
      </c>
      <c r="O37" s="260" t="s">
        <v>103</v>
      </c>
      <c r="P37" s="213">
        <f t="shared" si="2"/>
        <v>131.51999999999998</v>
      </c>
      <c r="Q37" s="276" t="s">
        <v>252</v>
      </c>
    </row>
    <row r="38" spans="1:17" ht="15" customHeight="1" x14ac:dyDescent="0.3">
      <c r="A38" s="183" t="s">
        <v>278</v>
      </c>
      <c r="B38" s="171" t="s">
        <v>20</v>
      </c>
      <c r="C38" s="172" t="s">
        <v>118</v>
      </c>
      <c r="D38" s="173">
        <v>18</v>
      </c>
      <c r="E38" s="224" t="s">
        <v>75</v>
      </c>
      <c r="F38" s="226">
        <v>199</v>
      </c>
      <c r="G38" s="245">
        <v>361.9</v>
      </c>
      <c r="H38" s="177">
        <v>0</v>
      </c>
      <c r="I38" s="224" t="s">
        <v>255</v>
      </c>
      <c r="J38" s="226">
        <v>180</v>
      </c>
      <c r="K38" s="245">
        <v>552</v>
      </c>
      <c r="L38" s="177">
        <v>0</v>
      </c>
      <c r="M38" s="264" t="s">
        <v>255</v>
      </c>
      <c r="N38" s="259">
        <v>54</v>
      </c>
      <c r="O38" s="260" t="s">
        <v>75</v>
      </c>
      <c r="P38" s="213">
        <v>0</v>
      </c>
      <c r="Q38" s="276" t="s">
        <v>251</v>
      </c>
    </row>
    <row r="39" spans="1:17" ht="15" customHeight="1" x14ac:dyDescent="0.3">
      <c r="A39" s="186" t="s">
        <v>279</v>
      </c>
      <c r="B39" s="187" t="s">
        <v>20</v>
      </c>
      <c r="C39" s="188" t="s">
        <v>280</v>
      </c>
      <c r="D39" s="189">
        <v>1</v>
      </c>
      <c r="E39" s="246" t="s">
        <v>103</v>
      </c>
      <c r="F39" s="247">
        <v>128</v>
      </c>
      <c r="G39" s="192">
        <v>43.84</v>
      </c>
      <c r="H39" s="193">
        <f>F39-G39</f>
        <v>84.16</v>
      </c>
      <c r="I39" s="246" t="s">
        <v>251</v>
      </c>
      <c r="J39" s="247">
        <v>110</v>
      </c>
      <c r="K39" s="192">
        <v>60.62</v>
      </c>
      <c r="L39" s="193">
        <f>J39-K39</f>
        <v>49.38</v>
      </c>
      <c r="M39" s="269" t="s">
        <v>251</v>
      </c>
      <c r="N39" s="270">
        <v>165</v>
      </c>
      <c r="O39" s="271" t="s">
        <v>255</v>
      </c>
      <c r="P39" s="218">
        <v>0</v>
      </c>
      <c r="Q39" s="277" t="s">
        <v>255</v>
      </c>
    </row>
  </sheetData>
  <sheetProtection selectLockedCells="1" selectUnlockedCells="1"/>
  <mergeCells count="19">
    <mergeCell ref="A1:Q1"/>
    <mergeCell ref="B2:O2"/>
    <mergeCell ref="B3:O3"/>
    <mergeCell ref="B4:O4"/>
    <mergeCell ref="B5:O5"/>
    <mergeCell ref="A10:A11"/>
    <mergeCell ref="B10:B11"/>
    <mergeCell ref="C10:C11"/>
    <mergeCell ref="P5:Q9"/>
    <mergeCell ref="D10:E10"/>
    <mergeCell ref="F10:I10"/>
    <mergeCell ref="J10:M10"/>
    <mergeCell ref="N10:O10"/>
    <mergeCell ref="P10:Q10"/>
    <mergeCell ref="B6:O6"/>
    <mergeCell ref="B7:O7"/>
    <mergeCell ref="B8:O8"/>
    <mergeCell ref="B9:G9"/>
    <mergeCell ref="H9:O9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4"/>
  <sheetViews>
    <sheetView view="pageBreakPreview" zoomScale="110" zoomScaleNormal="51" zoomScaleSheetLayoutView="110" workbookViewId="0">
      <selection sqref="A1:O1"/>
    </sheetView>
  </sheetViews>
  <sheetFormatPr defaultColWidth="8.7265625" defaultRowHeight="13" x14ac:dyDescent="0.3"/>
  <cols>
    <col min="1" max="1" width="21.5429687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7.36328125" style="3" customWidth="1"/>
    <col min="7" max="7" width="5.36328125" style="3" customWidth="1"/>
    <col min="8" max="9" width="8.08984375" style="3" customWidth="1"/>
    <col min="10" max="10" width="7.363281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887" t="s">
        <v>14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</row>
    <row r="2" spans="1:17" s="2" customFormat="1" ht="15.5" x14ac:dyDescent="0.35">
      <c r="A2" s="153" t="s">
        <v>15</v>
      </c>
      <c r="B2" s="862" t="s">
        <v>281</v>
      </c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862"/>
      <c r="N2" s="194" t="s">
        <v>17</v>
      </c>
      <c r="O2" s="195">
        <v>923</v>
      </c>
    </row>
    <row r="3" spans="1:17" s="2" customFormat="1" ht="15.5" x14ac:dyDescent="0.35">
      <c r="A3" s="154" t="s">
        <v>19</v>
      </c>
      <c r="B3" s="854" t="s">
        <v>122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196" t="s">
        <v>21</v>
      </c>
      <c r="O3" s="197" t="s">
        <v>58</v>
      </c>
    </row>
    <row r="4" spans="1:17" s="2" customFormat="1" ht="15.5" x14ac:dyDescent="0.35">
      <c r="A4" s="154" t="s">
        <v>23</v>
      </c>
      <c r="B4" s="863">
        <v>41265</v>
      </c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198" t="s">
        <v>25</v>
      </c>
      <c r="O4" s="199"/>
    </row>
    <row r="5" spans="1:17" s="2" customFormat="1" ht="15.75" customHeight="1" x14ac:dyDescent="0.35">
      <c r="A5" s="154" t="s">
        <v>26</v>
      </c>
      <c r="B5" s="854" t="s">
        <v>125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83" t="s">
        <v>177</v>
      </c>
      <c r="O5" s="883"/>
      <c r="Q5" s="100"/>
    </row>
    <row r="6" spans="1:17" s="2" customFormat="1" ht="15.5" x14ac:dyDescent="0.35">
      <c r="A6" s="154" t="s">
        <v>28</v>
      </c>
      <c r="B6" s="854">
        <v>23</v>
      </c>
      <c r="C6" s="854"/>
      <c r="D6" s="854"/>
      <c r="E6" s="854"/>
      <c r="F6" s="854"/>
      <c r="G6" s="854"/>
      <c r="H6" s="854"/>
      <c r="I6" s="854"/>
      <c r="J6" s="854"/>
      <c r="K6" s="854"/>
      <c r="L6" s="854"/>
      <c r="M6" s="854"/>
      <c r="N6" s="883"/>
      <c r="O6" s="883"/>
    </row>
    <row r="7" spans="1:17" s="2" customFormat="1" ht="15.5" x14ac:dyDescent="0.35">
      <c r="A7" s="155" t="s">
        <v>29</v>
      </c>
      <c r="B7" s="854" t="s">
        <v>30</v>
      </c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4"/>
      <c r="N7" s="883"/>
      <c r="O7" s="883"/>
    </row>
    <row r="8" spans="1:17" s="2" customFormat="1" ht="15.5" x14ac:dyDescent="0.35">
      <c r="A8" s="154" t="s">
        <v>35</v>
      </c>
      <c r="B8" s="855" t="s">
        <v>127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84"/>
      <c r="O8" s="884"/>
      <c r="Q8" s="101"/>
    </row>
    <row r="9" spans="1:17" s="2" customFormat="1" ht="15.5" x14ac:dyDescent="0.35">
      <c r="A9" s="156" t="s">
        <v>37</v>
      </c>
      <c r="B9" s="877" t="s">
        <v>206</v>
      </c>
      <c r="C9" s="877"/>
      <c r="D9" s="877"/>
      <c r="E9" s="877"/>
      <c r="F9" s="877"/>
      <c r="G9" s="877"/>
      <c r="H9" s="878" t="s">
        <v>221</v>
      </c>
      <c r="I9" s="878"/>
      <c r="J9" s="878"/>
      <c r="K9" s="878"/>
      <c r="L9" s="878"/>
      <c r="M9" s="878"/>
      <c r="N9" s="884"/>
      <c r="O9" s="884"/>
    </row>
    <row r="10" spans="1:17" s="3" customFormat="1" ht="16.5" customHeight="1" x14ac:dyDescent="0.3">
      <c r="A10" s="850" t="s">
        <v>129</v>
      </c>
      <c r="B10" s="851" t="s">
        <v>40</v>
      </c>
      <c r="C10" s="852" t="s">
        <v>179</v>
      </c>
      <c r="D10" s="885" t="s">
        <v>131</v>
      </c>
      <c r="E10" s="885"/>
      <c r="F10" s="885" t="s">
        <v>282</v>
      </c>
      <c r="G10" s="885"/>
      <c r="H10" s="885"/>
      <c r="I10" s="885"/>
      <c r="J10" s="885" t="s">
        <v>283</v>
      </c>
      <c r="K10" s="885"/>
      <c r="L10" s="879" t="s">
        <v>45</v>
      </c>
      <c r="M10" s="879"/>
      <c r="N10" s="886" t="s">
        <v>134</v>
      </c>
      <c r="O10" s="886"/>
    </row>
    <row r="11" spans="1:17" s="3" customFormat="1" ht="15.75" customHeight="1" x14ac:dyDescent="0.3">
      <c r="A11" s="850"/>
      <c r="B11" s="851"/>
      <c r="C11" s="852"/>
      <c r="D11" s="157" t="s">
        <v>238</v>
      </c>
      <c r="E11" s="158" t="s">
        <v>284</v>
      </c>
      <c r="F11" s="159" t="s">
        <v>238</v>
      </c>
      <c r="G11" s="160" t="s">
        <v>2</v>
      </c>
      <c r="H11" s="161" t="s">
        <v>11</v>
      </c>
      <c r="I11" s="158" t="s">
        <v>284</v>
      </c>
      <c r="J11" s="157" t="s">
        <v>163</v>
      </c>
      <c r="K11" s="158" t="s">
        <v>284</v>
      </c>
      <c r="L11" s="200" t="s">
        <v>47</v>
      </c>
      <c r="M11" s="201" t="s">
        <v>50</v>
      </c>
      <c r="N11" s="202" t="s">
        <v>285</v>
      </c>
      <c r="O11" s="203" t="s">
        <v>284</v>
      </c>
    </row>
    <row r="12" spans="1:17" ht="17.25" customHeight="1" x14ac:dyDescent="0.3">
      <c r="A12" s="162" t="s">
        <v>59</v>
      </c>
      <c r="B12" s="163" t="s">
        <v>20</v>
      </c>
      <c r="C12" s="164" t="s">
        <v>60</v>
      </c>
      <c r="D12" s="165" t="s">
        <v>286</v>
      </c>
      <c r="E12" s="166" t="s">
        <v>0</v>
      </c>
      <c r="F12" s="167">
        <v>117</v>
      </c>
      <c r="G12" s="168">
        <v>35.840000000000003</v>
      </c>
      <c r="H12" s="169">
        <f t="shared" ref="H12:H34" si="0">F12-G12</f>
        <v>81.16</v>
      </c>
      <c r="I12" s="166" t="s">
        <v>83</v>
      </c>
      <c r="J12" s="165">
        <v>24</v>
      </c>
      <c r="K12" s="166" t="s">
        <v>12</v>
      </c>
      <c r="L12" s="204">
        <f t="shared" ref="L12:L34" si="1">D12+H12+J12</f>
        <v>230.16</v>
      </c>
      <c r="M12" s="205" t="s">
        <v>0</v>
      </c>
      <c r="N12" s="206">
        <v>13</v>
      </c>
      <c r="O12" s="207" t="s">
        <v>62</v>
      </c>
    </row>
    <row r="13" spans="1:17" ht="17.25" customHeight="1" x14ac:dyDescent="0.3">
      <c r="A13" s="170" t="s">
        <v>183</v>
      </c>
      <c r="B13" s="171" t="s">
        <v>69</v>
      </c>
      <c r="C13" s="172" t="s">
        <v>287</v>
      </c>
      <c r="D13" s="173">
        <v>113</v>
      </c>
      <c r="E13" s="174" t="s">
        <v>58</v>
      </c>
      <c r="F13" s="175">
        <v>116</v>
      </c>
      <c r="G13" s="176">
        <v>20.81</v>
      </c>
      <c r="H13" s="177">
        <f t="shared" si="0"/>
        <v>95.19</v>
      </c>
      <c r="I13" s="166" t="s">
        <v>12</v>
      </c>
      <c r="J13" s="173">
        <v>14</v>
      </c>
      <c r="K13" s="174" t="s">
        <v>288</v>
      </c>
      <c r="L13" s="208">
        <f t="shared" si="1"/>
        <v>222.19</v>
      </c>
      <c r="M13" s="209" t="s">
        <v>12</v>
      </c>
      <c r="N13" s="210">
        <v>78</v>
      </c>
      <c r="O13" s="207" t="s">
        <v>289</v>
      </c>
    </row>
    <row r="14" spans="1:17" ht="17.25" customHeight="1" x14ac:dyDescent="0.3">
      <c r="A14" s="178" t="s">
        <v>222</v>
      </c>
      <c r="B14" s="171" t="s">
        <v>20</v>
      </c>
      <c r="C14" s="179" t="s">
        <v>223</v>
      </c>
      <c r="D14" s="173">
        <v>124</v>
      </c>
      <c r="E14" s="174" t="s">
        <v>12</v>
      </c>
      <c r="F14" s="175">
        <v>120</v>
      </c>
      <c r="G14" s="176">
        <v>33.369999999999997</v>
      </c>
      <c r="H14" s="177">
        <f t="shared" si="0"/>
        <v>86.63</v>
      </c>
      <c r="I14" s="166" t="s">
        <v>71</v>
      </c>
      <c r="J14" s="173">
        <v>9</v>
      </c>
      <c r="K14" s="174" t="s">
        <v>290</v>
      </c>
      <c r="L14" s="211">
        <f t="shared" si="1"/>
        <v>219.63</v>
      </c>
      <c r="M14" s="212" t="s">
        <v>58</v>
      </c>
      <c r="N14" s="210">
        <v>65</v>
      </c>
      <c r="O14" s="207" t="s">
        <v>105</v>
      </c>
    </row>
    <row r="15" spans="1:17" ht="17.25" customHeight="1" x14ac:dyDescent="0.3">
      <c r="A15" s="180" t="s">
        <v>97</v>
      </c>
      <c r="B15" s="171" t="s">
        <v>20</v>
      </c>
      <c r="C15" s="172" t="s">
        <v>98</v>
      </c>
      <c r="D15" s="173">
        <v>99</v>
      </c>
      <c r="E15" s="174" t="s">
        <v>79</v>
      </c>
      <c r="F15" s="175">
        <v>117</v>
      </c>
      <c r="G15" s="176">
        <v>27.31</v>
      </c>
      <c r="H15" s="177">
        <f t="shared" si="0"/>
        <v>89.69</v>
      </c>
      <c r="I15" s="166" t="s">
        <v>55</v>
      </c>
      <c r="J15" s="173">
        <v>14</v>
      </c>
      <c r="K15" s="174" t="s">
        <v>288</v>
      </c>
      <c r="L15" s="213">
        <f t="shared" si="1"/>
        <v>202.69</v>
      </c>
      <c r="M15" s="214" t="s">
        <v>62</v>
      </c>
      <c r="N15" s="210">
        <v>16</v>
      </c>
      <c r="O15" s="207" t="s">
        <v>65</v>
      </c>
    </row>
    <row r="16" spans="1:17" ht="17.25" customHeight="1" x14ac:dyDescent="0.3">
      <c r="A16" s="180" t="s">
        <v>247</v>
      </c>
      <c r="B16" s="171" t="s">
        <v>185</v>
      </c>
      <c r="C16" s="172" t="s">
        <v>248</v>
      </c>
      <c r="D16" s="173">
        <v>111</v>
      </c>
      <c r="E16" s="174" t="s">
        <v>55</v>
      </c>
      <c r="F16" s="175">
        <v>115</v>
      </c>
      <c r="G16" s="176">
        <v>28.67</v>
      </c>
      <c r="H16" s="177">
        <f t="shared" si="0"/>
        <v>86.33</v>
      </c>
      <c r="I16" s="166" t="s">
        <v>88</v>
      </c>
      <c r="J16" s="173">
        <v>5</v>
      </c>
      <c r="K16" s="174" t="s">
        <v>88</v>
      </c>
      <c r="L16" s="213">
        <f t="shared" si="1"/>
        <v>202.32999999999998</v>
      </c>
      <c r="M16" s="214" t="s">
        <v>65</v>
      </c>
      <c r="N16" s="210">
        <v>75</v>
      </c>
      <c r="O16" s="207" t="s">
        <v>75</v>
      </c>
    </row>
    <row r="17" spans="1:15" ht="17.25" customHeight="1" x14ac:dyDescent="0.3">
      <c r="A17" s="180" t="s">
        <v>258</v>
      </c>
      <c r="B17" s="171" t="s">
        <v>291</v>
      </c>
      <c r="C17" s="172" t="s">
        <v>260</v>
      </c>
      <c r="D17" s="173">
        <v>105</v>
      </c>
      <c r="E17" s="174" t="s">
        <v>80</v>
      </c>
      <c r="F17" s="175">
        <v>118</v>
      </c>
      <c r="G17" s="176">
        <v>28.5</v>
      </c>
      <c r="H17" s="177">
        <f t="shared" si="0"/>
        <v>89.5</v>
      </c>
      <c r="I17" s="166" t="s">
        <v>61</v>
      </c>
      <c r="J17" s="173">
        <v>4</v>
      </c>
      <c r="K17" s="174" t="s">
        <v>292</v>
      </c>
      <c r="L17" s="213">
        <f t="shared" si="1"/>
        <v>198.5</v>
      </c>
      <c r="M17" s="214" t="s">
        <v>55</v>
      </c>
      <c r="N17" s="210">
        <v>44</v>
      </c>
      <c r="O17" s="207" t="s">
        <v>293</v>
      </c>
    </row>
    <row r="18" spans="1:15" ht="17.25" customHeight="1" x14ac:dyDescent="0.3">
      <c r="A18" s="180" t="s">
        <v>294</v>
      </c>
      <c r="B18" s="171" t="s">
        <v>185</v>
      </c>
      <c r="C18" s="172" t="s">
        <v>295</v>
      </c>
      <c r="D18" s="173">
        <v>107</v>
      </c>
      <c r="E18" s="174" t="s">
        <v>76</v>
      </c>
      <c r="F18" s="175">
        <v>106</v>
      </c>
      <c r="G18" s="176">
        <v>24.17</v>
      </c>
      <c r="H18" s="177">
        <f t="shared" si="0"/>
        <v>81.83</v>
      </c>
      <c r="I18" s="166" t="s">
        <v>79</v>
      </c>
      <c r="J18" s="173">
        <v>9</v>
      </c>
      <c r="K18" s="174" t="s">
        <v>290</v>
      </c>
      <c r="L18" s="213">
        <f t="shared" si="1"/>
        <v>197.82999999999998</v>
      </c>
      <c r="M18" s="214" t="s">
        <v>61</v>
      </c>
      <c r="N18" s="210">
        <v>64</v>
      </c>
      <c r="O18" s="207" t="s">
        <v>87</v>
      </c>
    </row>
    <row r="19" spans="1:15" ht="17.25" customHeight="1" x14ac:dyDescent="0.3">
      <c r="A19" s="181" t="s">
        <v>148</v>
      </c>
      <c r="B19" s="171" t="s">
        <v>69</v>
      </c>
      <c r="C19" s="179" t="s">
        <v>149</v>
      </c>
      <c r="D19" s="173">
        <v>105</v>
      </c>
      <c r="E19" s="174" t="s">
        <v>80</v>
      </c>
      <c r="F19" s="175">
        <v>117</v>
      </c>
      <c r="G19" s="176">
        <v>48.67</v>
      </c>
      <c r="H19" s="177">
        <f t="shared" si="0"/>
        <v>68.33</v>
      </c>
      <c r="I19" s="166" t="s">
        <v>96</v>
      </c>
      <c r="J19" s="173">
        <v>24</v>
      </c>
      <c r="K19" s="174" t="s">
        <v>0</v>
      </c>
      <c r="L19" s="213">
        <f t="shared" si="1"/>
        <v>197.32999999999998</v>
      </c>
      <c r="M19" s="214" t="s">
        <v>76</v>
      </c>
      <c r="N19" s="215">
        <v>6</v>
      </c>
      <c r="O19" s="216" t="s">
        <v>0</v>
      </c>
    </row>
    <row r="20" spans="1:15" ht="17.25" customHeight="1" x14ac:dyDescent="0.3">
      <c r="A20" s="182" t="s">
        <v>68</v>
      </c>
      <c r="B20" s="171" t="s">
        <v>20</v>
      </c>
      <c r="C20" s="172" t="s">
        <v>70</v>
      </c>
      <c r="D20" s="173">
        <v>93</v>
      </c>
      <c r="E20" s="174" t="s">
        <v>100</v>
      </c>
      <c r="F20" s="175">
        <v>109</v>
      </c>
      <c r="G20" s="176">
        <v>29.41</v>
      </c>
      <c r="H20" s="177">
        <f t="shared" si="0"/>
        <v>79.59</v>
      </c>
      <c r="I20" s="166" t="s">
        <v>87</v>
      </c>
      <c r="J20" s="173">
        <v>23</v>
      </c>
      <c r="K20" s="174" t="s">
        <v>58</v>
      </c>
      <c r="L20" s="213">
        <f t="shared" si="1"/>
        <v>195.59</v>
      </c>
      <c r="M20" s="214" t="s">
        <v>80</v>
      </c>
      <c r="N20" s="210">
        <v>78</v>
      </c>
      <c r="O20" s="207" t="s">
        <v>289</v>
      </c>
    </row>
    <row r="21" spans="1:15" ht="17.25" customHeight="1" x14ac:dyDescent="0.3">
      <c r="A21" s="183" t="s">
        <v>56</v>
      </c>
      <c r="B21" s="171" t="s">
        <v>20</v>
      </c>
      <c r="C21" s="172" t="s">
        <v>57</v>
      </c>
      <c r="D21" s="173">
        <v>112</v>
      </c>
      <c r="E21" s="174" t="s">
        <v>62</v>
      </c>
      <c r="F21" s="175">
        <v>117</v>
      </c>
      <c r="G21" s="176">
        <v>37.74</v>
      </c>
      <c r="H21" s="177">
        <f t="shared" si="0"/>
        <v>79.259999999999991</v>
      </c>
      <c r="I21" s="166" t="s">
        <v>105</v>
      </c>
      <c r="J21" s="173">
        <v>4</v>
      </c>
      <c r="K21" s="174" t="s">
        <v>292</v>
      </c>
      <c r="L21" s="213">
        <f t="shared" si="1"/>
        <v>195.26</v>
      </c>
      <c r="M21" s="214" t="s">
        <v>71</v>
      </c>
      <c r="N21" s="210">
        <v>11</v>
      </c>
      <c r="O21" s="217" t="s">
        <v>58</v>
      </c>
    </row>
    <row r="22" spans="1:15" ht="17.25" customHeight="1" x14ac:dyDescent="0.3">
      <c r="A22" s="184" t="s">
        <v>275</v>
      </c>
      <c r="B22" s="171" t="s">
        <v>265</v>
      </c>
      <c r="C22" s="185" t="s">
        <v>296</v>
      </c>
      <c r="D22" s="173">
        <v>112</v>
      </c>
      <c r="E22" s="174" t="s">
        <v>62</v>
      </c>
      <c r="F22" s="175">
        <v>116</v>
      </c>
      <c r="G22" s="176">
        <v>36.85</v>
      </c>
      <c r="H22" s="177">
        <f t="shared" si="0"/>
        <v>79.150000000000006</v>
      </c>
      <c r="I22" s="166" t="s">
        <v>75</v>
      </c>
      <c r="J22" s="173">
        <v>2</v>
      </c>
      <c r="K22" s="174" t="s">
        <v>297</v>
      </c>
      <c r="L22" s="213">
        <f t="shared" si="1"/>
        <v>193.15</v>
      </c>
      <c r="M22" s="214" t="s">
        <v>88</v>
      </c>
      <c r="N22" s="210">
        <v>50</v>
      </c>
      <c r="O22" s="207" t="s">
        <v>79</v>
      </c>
    </row>
    <row r="23" spans="1:15" ht="17.25" customHeight="1" x14ac:dyDescent="0.3">
      <c r="A23" s="182" t="s">
        <v>144</v>
      </c>
      <c r="B23" s="171" t="s">
        <v>265</v>
      </c>
      <c r="C23" s="172" t="s">
        <v>145</v>
      </c>
      <c r="D23" s="173">
        <v>101</v>
      </c>
      <c r="E23" s="174" t="s">
        <v>91</v>
      </c>
      <c r="F23" s="175">
        <v>120</v>
      </c>
      <c r="G23" s="176">
        <v>30.97</v>
      </c>
      <c r="H23" s="177">
        <f t="shared" si="0"/>
        <v>89.03</v>
      </c>
      <c r="I23" s="166" t="s">
        <v>76</v>
      </c>
      <c r="J23" s="173">
        <v>3</v>
      </c>
      <c r="K23" s="174" t="s">
        <v>298</v>
      </c>
      <c r="L23" s="213">
        <f t="shared" si="1"/>
        <v>193.03</v>
      </c>
      <c r="M23" s="214" t="s">
        <v>91</v>
      </c>
      <c r="N23" s="210">
        <v>28</v>
      </c>
      <c r="O23" s="207" t="s">
        <v>61</v>
      </c>
    </row>
    <row r="24" spans="1:15" ht="17.25" customHeight="1" x14ac:dyDescent="0.3">
      <c r="A24" s="182" t="s">
        <v>184</v>
      </c>
      <c r="B24" s="171" t="s">
        <v>185</v>
      </c>
      <c r="C24" s="185" t="s">
        <v>186</v>
      </c>
      <c r="D24" s="173">
        <v>87</v>
      </c>
      <c r="E24" s="174" t="s">
        <v>75</v>
      </c>
      <c r="F24" s="175">
        <v>118</v>
      </c>
      <c r="G24" s="176">
        <v>21.24</v>
      </c>
      <c r="H24" s="177">
        <f t="shared" si="0"/>
        <v>96.76</v>
      </c>
      <c r="I24" s="166" t="s">
        <v>0</v>
      </c>
      <c r="J24" s="173">
        <v>9</v>
      </c>
      <c r="K24" s="174" t="s">
        <v>290</v>
      </c>
      <c r="L24" s="213">
        <f t="shared" si="1"/>
        <v>192.76</v>
      </c>
      <c r="M24" s="214" t="s">
        <v>79</v>
      </c>
      <c r="N24" s="210">
        <v>8</v>
      </c>
      <c r="O24" s="217" t="s">
        <v>12</v>
      </c>
    </row>
    <row r="25" spans="1:15" ht="17.25" customHeight="1" x14ac:dyDescent="0.3">
      <c r="A25" s="180" t="s">
        <v>150</v>
      </c>
      <c r="B25" s="171"/>
      <c r="C25" s="172"/>
      <c r="D25" s="173">
        <v>89</v>
      </c>
      <c r="E25" s="174" t="s">
        <v>105</v>
      </c>
      <c r="F25" s="175">
        <v>117</v>
      </c>
      <c r="G25" s="176">
        <v>24.17</v>
      </c>
      <c r="H25" s="177">
        <f t="shared" si="0"/>
        <v>92.83</v>
      </c>
      <c r="I25" s="166" t="s">
        <v>58</v>
      </c>
      <c r="J25" s="173">
        <v>4</v>
      </c>
      <c r="K25" s="174" t="s">
        <v>292</v>
      </c>
      <c r="L25" s="213">
        <f t="shared" si="1"/>
        <v>185.82999999999998</v>
      </c>
      <c r="M25" s="214" t="s">
        <v>83</v>
      </c>
      <c r="N25" s="210">
        <v>42</v>
      </c>
      <c r="O25" s="207" t="s">
        <v>299</v>
      </c>
    </row>
    <row r="26" spans="1:15" ht="17.25" customHeight="1" x14ac:dyDescent="0.3">
      <c r="A26" s="180" t="s">
        <v>146</v>
      </c>
      <c r="B26" s="171" t="s">
        <v>73</v>
      </c>
      <c r="C26" s="172" t="s">
        <v>147</v>
      </c>
      <c r="D26" s="173">
        <v>86</v>
      </c>
      <c r="E26" s="174" t="s">
        <v>112</v>
      </c>
      <c r="F26" s="175">
        <v>118</v>
      </c>
      <c r="G26" s="176">
        <v>25.59</v>
      </c>
      <c r="H26" s="177">
        <f t="shared" si="0"/>
        <v>92.41</v>
      </c>
      <c r="I26" s="166" t="s">
        <v>62</v>
      </c>
      <c r="J26" s="173">
        <v>4</v>
      </c>
      <c r="K26" s="174" t="s">
        <v>292</v>
      </c>
      <c r="L26" s="213">
        <f t="shared" si="1"/>
        <v>182.41</v>
      </c>
      <c r="M26" s="214" t="s">
        <v>100</v>
      </c>
      <c r="N26" s="210">
        <v>139</v>
      </c>
      <c r="O26" s="207" t="s">
        <v>99</v>
      </c>
    </row>
    <row r="27" spans="1:15" ht="17.25" customHeight="1" x14ac:dyDescent="0.3">
      <c r="A27" s="180" t="s">
        <v>300</v>
      </c>
      <c r="B27" s="171"/>
      <c r="C27" s="172"/>
      <c r="D27" s="173">
        <v>90</v>
      </c>
      <c r="E27" s="174" t="s">
        <v>87</v>
      </c>
      <c r="F27" s="175">
        <v>116</v>
      </c>
      <c r="G27" s="176">
        <v>28.95</v>
      </c>
      <c r="H27" s="177">
        <f t="shared" si="0"/>
        <v>87.05</v>
      </c>
      <c r="I27" s="166" t="s">
        <v>80</v>
      </c>
      <c r="J27" s="173">
        <v>4</v>
      </c>
      <c r="K27" s="174" t="s">
        <v>292</v>
      </c>
      <c r="L27" s="213">
        <f t="shared" si="1"/>
        <v>181.05</v>
      </c>
      <c r="M27" s="214" t="s">
        <v>87</v>
      </c>
      <c r="N27" s="210">
        <v>63</v>
      </c>
      <c r="O27" s="207" t="s">
        <v>100</v>
      </c>
    </row>
    <row r="28" spans="1:15" ht="17.25" customHeight="1" x14ac:dyDescent="0.3">
      <c r="A28" s="183" t="s">
        <v>301</v>
      </c>
      <c r="B28" s="171" t="s">
        <v>20</v>
      </c>
      <c r="C28" s="172" t="s">
        <v>140</v>
      </c>
      <c r="D28" s="173">
        <v>75</v>
      </c>
      <c r="E28" s="174" t="s">
        <v>115</v>
      </c>
      <c r="F28" s="175">
        <v>118</v>
      </c>
      <c r="G28" s="176">
        <v>27.02</v>
      </c>
      <c r="H28" s="177">
        <f t="shared" si="0"/>
        <v>90.98</v>
      </c>
      <c r="I28" s="166" t="s">
        <v>65</v>
      </c>
      <c r="J28" s="173">
        <v>14</v>
      </c>
      <c r="K28" s="174" t="s">
        <v>288</v>
      </c>
      <c r="L28" s="213">
        <f t="shared" si="1"/>
        <v>179.98000000000002</v>
      </c>
      <c r="M28" s="214" t="s">
        <v>105</v>
      </c>
      <c r="N28" s="210">
        <v>85</v>
      </c>
      <c r="O28" s="207" t="s">
        <v>116</v>
      </c>
    </row>
    <row r="29" spans="1:15" ht="17.25" customHeight="1" x14ac:dyDescent="0.3">
      <c r="A29" s="180" t="s">
        <v>189</v>
      </c>
      <c r="B29" s="171" t="s">
        <v>69</v>
      </c>
      <c r="C29" s="172" t="s">
        <v>190</v>
      </c>
      <c r="D29" s="173">
        <v>86</v>
      </c>
      <c r="E29" s="174" t="s">
        <v>112</v>
      </c>
      <c r="F29" s="175">
        <v>108</v>
      </c>
      <c r="G29" s="176">
        <v>25.84</v>
      </c>
      <c r="H29" s="177">
        <f t="shared" si="0"/>
        <v>82.16</v>
      </c>
      <c r="I29" s="166" t="s">
        <v>91</v>
      </c>
      <c r="J29" s="173">
        <v>8</v>
      </c>
      <c r="K29" s="174" t="s">
        <v>71</v>
      </c>
      <c r="L29" s="213">
        <f t="shared" si="1"/>
        <v>176.16</v>
      </c>
      <c r="M29" s="214" t="s">
        <v>75</v>
      </c>
      <c r="N29" s="210">
        <v>42</v>
      </c>
      <c r="O29" s="207" t="s">
        <v>299</v>
      </c>
    </row>
    <row r="30" spans="1:15" ht="17.25" customHeight="1" x14ac:dyDescent="0.3">
      <c r="A30" s="180" t="s">
        <v>261</v>
      </c>
      <c r="B30" s="171" t="s">
        <v>185</v>
      </c>
      <c r="C30" s="172" t="s">
        <v>262</v>
      </c>
      <c r="D30" s="173">
        <v>104</v>
      </c>
      <c r="E30" s="174" t="s">
        <v>88</v>
      </c>
      <c r="F30" s="175">
        <v>90</v>
      </c>
      <c r="G30" s="176">
        <v>22.47</v>
      </c>
      <c r="H30" s="177">
        <f t="shared" si="0"/>
        <v>67.53</v>
      </c>
      <c r="I30" s="166" t="s">
        <v>112</v>
      </c>
      <c r="J30" s="173">
        <v>4</v>
      </c>
      <c r="K30" s="174" t="s">
        <v>292</v>
      </c>
      <c r="L30" s="213">
        <f t="shared" si="1"/>
        <v>175.53</v>
      </c>
      <c r="M30" s="214" t="s">
        <v>96</v>
      </c>
      <c r="N30" s="210">
        <v>37</v>
      </c>
      <c r="O30" s="207" t="s">
        <v>76</v>
      </c>
    </row>
    <row r="31" spans="1:15" ht="17.25" customHeight="1" x14ac:dyDescent="0.3">
      <c r="A31" s="180" t="s">
        <v>302</v>
      </c>
      <c r="B31" s="171" t="s">
        <v>20</v>
      </c>
      <c r="C31" s="172" t="s">
        <v>218</v>
      </c>
      <c r="D31" s="173">
        <v>87</v>
      </c>
      <c r="E31" s="174" t="s">
        <v>75</v>
      </c>
      <c r="F31" s="175">
        <v>116</v>
      </c>
      <c r="G31" s="176">
        <v>35.729999999999997</v>
      </c>
      <c r="H31" s="177">
        <f t="shared" si="0"/>
        <v>80.27000000000001</v>
      </c>
      <c r="I31" s="166" t="s">
        <v>100</v>
      </c>
      <c r="J31" s="173">
        <v>3</v>
      </c>
      <c r="K31" s="174" t="s">
        <v>298</v>
      </c>
      <c r="L31" s="213">
        <f t="shared" si="1"/>
        <v>170.27</v>
      </c>
      <c r="M31" s="214" t="s">
        <v>112</v>
      </c>
      <c r="N31" s="210">
        <v>44</v>
      </c>
      <c r="O31" s="207" t="s">
        <v>293</v>
      </c>
    </row>
    <row r="32" spans="1:15" ht="17.25" customHeight="1" x14ac:dyDescent="0.3">
      <c r="A32" s="183" t="s">
        <v>36</v>
      </c>
      <c r="B32" s="171" t="s">
        <v>20</v>
      </c>
      <c r="C32" s="172" t="s">
        <v>119</v>
      </c>
      <c r="D32" s="173">
        <v>98</v>
      </c>
      <c r="E32" s="174" t="s">
        <v>83</v>
      </c>
      <c r="F32" s="175">
        <v>117</v>
      </c>
      <c r="G32" s="176">
        <v>50.52</v>
      </c>
      <c r="H32" s="177">
        <f t="shared" si="0"/>
        <v>66.47999999999999</v>
      </c>
      <c r="I32" s="166" t="s">
        <v>116</v>
      </c>
      <c r="J32" s="173">
        <v>3</v>
      </c>
      <c r="K32" s="174" t="s">
        <v>298</v>
      </c>
      <c r="L32" s="213">
        <f t="shared" si="1"/>
        <v>167.48</v>
      </c>
      <c r="M32" s="214" t="s">
        <v>116</v>
      </c>
      <c r="N32" s="210">
        <v>91</v>
      </c>
      <c r="O32" s="207" t="s">
        <v>115</v>
      </c>
    </row>
    <row r="33" spans="1:15" ht="17.25" customHeight="1" x14ac:dyDescent="0.3">
      <c r="A33" s="184" t="s">
        <v>303</v>
      </c>
      <c r="B33" s="171" t="s">
        <v>185</v>
      </c>
      <c r="C33" s="185" t="s">
        <v>304</v>
      </c>
      <c r="D33" s="173">
        <v>108</v>
      </c>
      <c r="E33" s="174" t="s">
        <v>61</v>
      </c>
      <c r="F33" s="175">
        <v>120</v>
      </c>
      <c r="G33" s="176">
        <v>63.43</v>
      </c>
      <c r="H33" s="177">
        <f t="shared" si="0"/>
        <v>56.57</v>
      </c>
      <c r="I33" s="166" t="s">
        <v>99</v>
      </c>
      <c r="J33" s="173">
        <v>2</v>
      </c>
      <c r="K33" s="174" t="s">
        <v>297</v>
      </c>
      <c r="L33" s="213">
        <f t="shared" si="1"/>
        <v>166.57</v>
      </c>
      <c r="M33" s="214" t="s">
        <v>115</v>
      </c>
      <c r="N33" s="210">
        <v>55</v>
      </c>
      <c r="O33" s="207" t="s">
        <v>83</v>
      </c>
    </row>
    <row r="34" spans="1:15" ht="17.25" customHeight="1" x14ac:dyDescent="0.3">
      <c r="A34" s="186" t="s">
        <v>200</v>
      </c>
      <c r="B34" s="187"/>
      <c r="C34" s="188"/>
      <c r="D34" s="189">
        <v>37</v>
      </c>
      <c r="E34" s="190" t="s">
        <v>99</v>
      </c>
      <c r="F34" s="191">
        <v>99</v>
      </c>
      <c r="G34" s="192">
        <v>40.270000000000003</v>
      </c>
      <c r="H34" s="193">
        <f t="shared" si="0"/>
        <v>58.73</v>
      </c>
      <c r="I34" s="190" t="s">
        <v>115</v>
      </c>
      <c r="J34" s="189">
        <v>0</v>
      </c>
      <c r="K34" s="190" t="s">
        <v>99</v>
      </c>
      <c r="L34" s="218">
        <f t="shared" si="1"/>
        <v>95.72999999999999</v>
      </c>
      <c r="M34" s="219" t="s">
        <v>99</v>
      </c>
      <c r="N34" s="220">
        <v>23</v>
      </c>
      <c r="O34" s="221" t="s">
        <v>55</v>
      </c>
    </row>
  </sheetData>
  <sheetProtection selectLockedCells="1" selectUnlockedCells="1"/>
  <mergeCells count="20">
    <mergeCell ref="A1:O1"/>
    <mergeCell ref="B2:M2"/>
    <mergeCell ref="B3:M3"/>
    <mergeCell ref="B4:M4"/>
    <mergeCell ref="B5:M5"/>
    <mergeCell ref="A10:A11"/>
    <mergeCell ref="B10:B11"/>
    <mergeCell ref="C10:C11"/>
    <mergeCell ref="N5:O7"/>
    <mergeCell ref="N8:O9"/>
    <mergeCell ref="D10:E10"/>
    <mergeCell ref="F10:I10"/>
    <mergeCell ref="J10:K10"/>
    <mergeCell ref="L10:M10"/>
    <mergeCell ref="N10:O10"/>
    <mergeCell ref="B6:M6"/>
    <mergeCell ref="B7:M7"/>
    <mergeCell ref="B8:M8"/>
    <mergeCell ref="B9:G9"/>
    <mergeCell ref="H9:M9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56"/>
  <sheetViews>
    <sheetView view="pageBreakPreview" zoomScale="90" zoomScaleNormal="130" zoomScaleSheetLayoutView="90" workbookViewId="0">
      <selection activeCell="A12" sqref="A12:A21"/>
    </sheetView>
  </sheetViews>
  <sheetFormatPr defaultColWidth="9.1796875" defaultRowHeight="14.5" x14ac:dyDescent="0.35"/>
  <cols>
    <col min="1" max="1" width="31.36328125" style="491" customWidth="1"/>
    <col min="2" max="2" width="13.6328125" style="491" customWidth="1"/>
    <col min="3" max="3" width="12.6328125" style="491" customWidth="1"/>
    <col min="4" max="238" width="9.1796875" style="492"/>
    <col min="239" max="16384" width="9.1796875" style="572"/>
  </cols>
  <sheetData>
    <row r="1" spans="1:4" ht="25" customHeight="1" x14ac:dyDescent="0.35">
      <c r="A1" s="764" t="s">
        <v>134</v>
      </c>
      <c r="B1" s="765"/>
      <c r="C1" s="765"/>
    </row>
    <row r="2" spans="1:4" ht="26.25" customHeight="1" x14ac:dyDescent="0.35">
      <c r="A2" s="667" t="s">
        <v>1</v>
      </c>
      <c r="B2" s="684" t="s">
        <v>451</v>
      </c>
      <c r="C2" s="685" t="s">
        <v>452</v>
      </c>
    </row>
    <row r="3" spans="1:4" s="489" customFormat="1" ht="29" customHeight="1" x14ac:dyDescent="0.25">
      <c r="A3" s="670" t="s">
        <v>454</v>
      </c>
      <c r="B3" s="671"/>
      <c r="C3" s="493"/>
      <c r="D3" s="492"/>
    </row>
    <row r="4" spans="1:4" ht="29" customHeight="1" x14ac:dyDescent="0.35">
      <c r="A4" s="674" t="s">
        <v>455</v>
      </c>
      <c r="B4" s="671"/>
      <c r="C4" s="493"/>
      <c r="D4" s="650"/>
    </row>
    <row r="5" spans="1:4" ht="29" customHeight="1" x14ac:dyDescent="0.35">
      <c r="A5" s="675" t="s">
        <v>191</v>
      </c>
      <c r="B5" s="671"/>
      <c r="C5" s="493"/>
      <c r="D5" s="650"/>
    </row>
    <row r="6" spans="1:4" ht="29" customHeight="1" x14ac:dyDescent="0.35">
      <c r="A6" s="674" t="s">
        <v>66</v>
      </c>
      <c r="B6" s="671"/>
      <c r="C6" s="493"/>
      <c r="D6" s="650"/>
    </row>
    <row r="7" spans="1:4" ht="29" customHeight="1" x14ac:dyDescent="0.35">
      <c r="A7" s="675" t="s">
        <v>106</v>
      </c>
      <c r="B7" s="671"/>
      <c r="C7" s="493"/>
      <c r="D7" s="650"/>
    </row>
    <row r="8" spans="1:4" ht="29" customHeight="1" x14ac:dyDescent="0.35">
      <c r="A8" s="676" t="s">
        <v>154</v>
      </c>
      <c r="B8" s="671"/>
      <c r="C8" s="493"/>
      <c r="D8" s="650"/>
    </row>
    <row r="9" spans="1:4" ht="29" customHeight="1" x14ac:dyDescent="0.35">
      <c r="A9" s="675" t="s">
        <v>56</v>
      </c>
      <c r="B9" s="671"/>
      <c r="C9" s="493"/>
      <c r="D9" s="650"/>
    </row>
    <row r="10" spans="1:4" ht="29" customHeight="1" x14ac:dyDescent="0.35">
      <c r="A10" s="675" t="s">
        <v>63</v>
      </c>
      <c r="B10" s="671"/>
      <c r="C10" s="493"/>
      <c r="D10" s="650"/>
    </row>
    <row r="11" spans="1:4" ht="29" customHeight="1" x14ac:dyDescent="0.35">
      <c r="A11" s="675" t="s">
        <v>117</v>
      </c>
      <c r="B11" s="671"/>
      <c r="C11" s="493"/>
      <c r="D11" s="650"/>
    </row>
    <row r="12" spans="1:4" ht="29" customHeight="1" x14ac:dyDescent="0.35">
      <c r="A12" s="674" t="s">
        <v>72</v>
      </c>
      <c r="B12" s="671"/>
      <c r="C12" s="493"/>
      <c r="D12" s="650"/>
    </row>
    <row r="13" spans="1:4" ht="29" customHeight="1" x14ac:dyDescent="0.35">
      <c r="A13" s="674" t="s">
        <v>97</v>
      </c>
      <c r="B13" s="671"/>
      <c r="C13" s="493"/>
      <c r="D13" s="650"/>
    </row>
    <row r="14" spans="1:4" ht="29" customHeight="1" x14ac:dyDescent="0.35">
      <c r="A14" s="676" t="s">
        <v>150</v>
      </c>
      <c r="B14" s="671"/>
      <c r="C14" s="493"/>
      <c r="D14" s="650"/>
    </row>
    <row r="15" spans="1:4" ht="29" customHeight="1" x14ac:dyDescent="0.35">
      <c r="A15" s="674" t="s">
        <v>51</v>
      </c>
      <c r="B15" s="671"/>
      <c r="C15" s="493"/>
      <c r="D15" s="650"/>
    </row>
    <row r="16" spans="1:4" ht="29" customHeight="1" x14ac:dyDescent="0.35">
      <c r="A16" s="675" t="s">
        <v>54</v>
      </c>
      <c r="B16" s="671"/>
      <c r="C16" s="493"/>
      <c r="D16" s="650"/>
    </row>
    <row r="17" spans="1:244" ht="29" customHeight="1" x14ac:dyDescent="0.35">
      <c r="A17" s="675" t="s">
        <v>113</v>
      </c>
      <c r="B17" s="671"/>
      <c r="C17" s="493"/>
      <c r="D17" s="650"/>
    </row>
    <row r="18" spans="1:244" ht="29" customHeight="1" x14ac:dyDescent="0.35">
      <c r="A18" s="674" t="s">
        <v>36</v>
      </c>
      <c r="B18" s="671"/>
      <c r="C18" s="493"/>
      <c r="D18" s="650"/>
    </row>
    <row r="19" spans="1:244" ht="29" customHeight="1" x14ac:dyDescent="0.35">
      <c r="A19" s="675" t="s">
        <v>222</v>
      </c>
      <c r="B19" s="671"/>
      <c r="C19" s="493"/>
      <c r="D19" s="650"/>
    </row>
    <row r="20" spans="1:244" ht="29" customHeight="1" x14ac:dyDescent="0.35">
      <c r="A20" s="676" t="s">
        <v>198</v>
      </c>
      <c r="B20" s="671"/>
      <c r="C20" s="493"/>
      <c r="D20" s="650"/>
    </row>
    <row r="21" spans="1:244" ht="29" customHeight="1" x14ac:dyDescent="0.35">
      <c r="A21" s="674" t="s">
        <v>301</v>
      </c>
      <c r="B21" s="671"/>
      <c r="C21" s="493"/>
      <c r="D21" s="650"/>
    </row>
    <row r="22" spans="1:244" s="492" customFormat="1" ht="29" customHeight="1" x14ac:dyDescent="0.35">
      <c r="A22" s="674"/>
      <c r="B22" s="671"/>
      <c r="C22" s="493"/>
      <c r="D22" s="650"/>
      <c r="IE22" s="572"/>
      <c r="IF22" s="572"/>
      <c r="IG22" s="572"/>
      <c r="IH22" s="572"/>
      <c r="II22" s="572"/>
      <c r="IJ22" s="572"/>
    </row>
    <row r="23" spans="1:244" s="492" customFormat="1" ht="29" customHeight="1" x14ac:dyDescent="0.35">
      <c r="A23" s="676"/>
      <c r="B23" s="671"/>
      <c r="C23" s="493"/>
      <c r="D23" s="650"/>
      <c r="IE23" s="572"/>
      <c r="IF23" s="572"/>
      <c r="IG23" s="572"/>
      <c r="IH23" s="572"/>
      <c r="II23" s="572"/>
      <c r="IJ23" s="572"/>
    </row>
    <row r="24" spans="1:244" s="492" customFormat="1" ht="29" customHeight="1" x14ac:dyDescent="0.35">
      <c r="A24" s="674"/>
      <c r="B24" s="671"/>
      <c r="C24" s="493"/>
      <c r="D24" s="650"/>
      <c r="IE24" s="572"/>
      <c r="IF24" s="572"/>
      <c r="IG24" s="572"/>
      <c r="IH24" s="572"/>
      <c r="II24" s="572"/>
      <c r="IJ24" s="572"/>
    </row>
    <row r="25" spans="1:244" s="492" customFormat="1" ht="29" customHeight="1" x14ac:dyDescent="0.35">
      <c r="A25" s="675"/>
      <c r="B25" s="671"/>
      <c r="C25" s="493"/>
      <c r="D25" s="650"/>
      <c r="IE25" s="572"/>
      <c r="IF25" s="572"/>
      <c r="IG25" s="572"/>
      <c r="IH25" s="572"/>
      <c r="II25" s="572"/>
      <c r="IJ25" s="572"/>
    </row>
    <row r="26" spans="1:244" s="492" customFormat="1" ht="29" customHeight="1" x14ac:dyDescent="0.35">
      <c r="A26" s="675"/>
      <c r="B26" s="671"/>
      <c r="C26" s="493"/>
      <c r="D26" s="650"/>
      <c r="IE26" s="572"/>
      <c r="IF26" s="572"/>
      <c r="IG26" s="572"/>
      <c r="IH26" s="572"/>
      <c r="II26" s="572"/>
      <c r="IJ26" s="572"/>
    </row>
    <row r="27" spans="1:244" s="492" customFormat="1" ht="29" customHeight="1" x14ac:dyDescent="0.35">
      <c r="A27" s="674"/>
      <c r="B27" s="671"/>
      <c r="C27" s="493"/>
      <c r="D27" s="650"/>
      <c r="IE27" s="572"/>
      <c r="IF27" s="572"/>
      <c r="IG27" s="572"/>
      <c r="IH27" s="572"/>
      <c r="II27" s="572"/>
      <c r="IJ27" s="572"/>
    </row>
    <row r="28" spans="1:244" s="492" customFormat="1" ht="29" customHeight="1" x14ac:dyDescent="0.35">
      <c r="A28" s="675"/>
      <c r="B28" s="671"/>
      <c r="C28" s="493"/>
      <c r="D28" s="650"/>
      <c r="IE28" s="572"/>
      <c r="IF28" s="572"/>
      <c r="IG28" s="572"/>
      <c r="IH28" s="572"/>
      <c r="II28" s="572"/>
      <c r="IJ28" s="572"/>
    </row>
    <row r="29" spans="1:244" s="492" customFormat="1" ht="29" customHeight="1" x14ac:dyDescent="0.35">
      <c r="A29" s="676"/>
      <c r="B29" s="671"/>
      <c r="C29" s="493"/>
      <c r="D29" s="650"/>
      <c r="IE29" s="572"/>
      <c r="IF29" s="572"/>
      <c r="IG29" s="572"/>
      <c r="IH29" s="572"/>
      <c r="II29" s="572"/>
      <c r="IJ29" s="572"/>
    </row>
    <row r="30" spans="1:244" s="492" customFormat="1" ht="29" customHeight="1" x14ac:dyDescent="0.35">
      <c r="A30" s="674"/>
      <c r="B30" s="671"/>
      <c r="C30" s="493"/>
      <c r="D30" s="650"/>
      <c r="IE30" s="572"/>
      <c r="IF30" s="572"/>
      <c r="IG30" s="572"/>
      <c r="IH30" s="572"/>
      <c r="II30" s="572"/>
      <c r="IJ30" s="572"/>
    </row>
    <row r="31" spans="1:244" ht="29" customHeight="1" x14ac:dyDescent="0.35">
      <c r="A31" s="674"/>
      <c r="B31" s="671"/>
      <c r="C31" s="493"/>
      <c r="D31" s="650"/>
    </row>
    <row r="32" spans="1:244" ht="29" customHeight="1" x14ac:dyDescent="0.35">
      <c r="A32" s="677"/>
      <c r="B32" s="678"/>
      <c r="C32" s="679"/>
      <c r="D32" s="650"/>
    </row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  <row r="47" ht="16.5" customHeight="1" x14ac:dyDescent="0.35"/>
    <row r="48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</sheetData>
  <sheetProtection selectLockedCells="1" selectUnlockedCells="1"/>
  <mergeCells count="1">
    <mergeCell ref="A1:C1"/>
  </mergeCells>
  <printOptions verticalCentered="1"/>
  <pageMargins left="0.39305555555555599" right="0.16041666666666701" top="0.38888888888888901" bottom="0.38888888888888901" header="0.50763888888888897" footer="0.50763888888888897"/>
  <pageSetup paperSize="9" scale="84" orientation="portrait" horizontalDpi="4294967293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1"/>
  <sheetViews>
    <sheetView view="pageBreakPreview" zoomScale="110" zoomScaleNormal="51" zoomScaleSheetLayoutView="110" workbookViewId="0">
      <selection activeCell="P23" sqref="P23"/>
    </sheetView>
  </sheetViews>
  <sheetFormatPr defaultColWidth="8.7265625" defaultRowHeight="13" x14ac:dyDescent="0.3"/>
  <cols>
    <col min="1" max="1" width="23.8164062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5.81640625" style="3" customWidth="1"/>
    <col min="7" max="7" width="5.36328125" style="3" customWidth="1"/>
    <col min="8" max="9" width="8.08984375" style="3" customWidth="1"/>
    <col min="10" max="10" width="5.816406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888" t="s">
        <v>14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</row>
    <row r="2" spans="1:17" s="2" customFormat="1" ht="15.5" x14ac:dyDescent="0.35">
      <c r="A2" s="5" t="s">
        <v>15</v>
      </c>
      <c r="B2" s="6" t="s">
        <v>305</v>
      </c>
      <c r="C2" s="7"/>
      <c r="D2" s="7"/>
      <c r="E2" s="7"/>
      <c r="F2" s="7"/>
      <c r="G2" s="7"/>
      <c r="H2" s="7"/>
      <c r="I2" s="7"/>
      <c r="J2" s="7"/>
      <c r="K2" s="7"/>
      <c r="L2" s="55"/>
      <c r="M2" s="56"/>
      <c r="N2" s="57" t="s">
        <v>17</v>
      </c>
      <c r="O2" s="58">
        <v>921</v>
      </c>
    </row>
    <row r="3" spans="1:17" s="2" customFormat="1" ht="15.5" x14ac:dyDescent="0.35">
      <c r="A3" s="5" t="s">
        <v>19</v>
      </c>
      <c r="B3" s="6" t="s">
        <v>122</v>
      </c>
      <c r="C3" s="7"/>
      <c r="D3" s="7"/>
      <c r="E3" s="7"/>
      <c r="F3" s="7"/>
      <c r="G3" s="7"/>
      <c r="H3" s="7"/>
      <c r="I3" s="12"/>
      <c r="J3" s="12"/>
      <c r="K3" s="12"/>
      <c r="L3" s="59"/>
      <c r="M3" s="12"/>
      <c r="N3" s="60" t="s">
        <v>21</v>
      </c>
      <c r="O3" s="61" t="s">
        <v>12</v>
      </c>
    </row>
    <row r="4" spans="1:17" s="2" customFormat="1" ht="15.5" x14ac:dyDescent="0.35">
      <c r="A4" s="8" t="s">
        <v>23</v>
      </c>
      <c r="B4" s="9">
        <v>40895</v>
      </c>
      <c r="C4" s="10"/>
      <c r="D4" s="10"/>
      <c r="E4" s="10"/>
      <c r="F4" s="10"/>
      <c r="G4" s="10"/>
      <c r="H4" s="10"/>
      <c r="I4" s="10"/>
      <c r="J4" s="10"/>
      <c r="K4" s="10"/>
      <c r="L4" s="62"/>
      <c r="M4" s="63"/>
      <c r="N4" s="60" t="s">
        <v>25</v>
      </c>
      <c r="O4" s="64"/>
    </row>
    <row r="5" spans="1:17" s="2" customFormat="1" ht="15.5" x14ac:dyDescent="0.35">
      <c r="A5" s="8" t="s">
        <v>26</v>
      </c>
      <c r="B5" s="11" t="s">
        <v>125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65"/>
      <c r="Q5" s="100"/>
    </row>
    <row r="6" spans="1:17" s="2" customFormat="1" ht="15.5" x14ac:dyDescent="0.35">
      <c r="A6" s="8" t="s">
        <v>28</v>
      </c>
      <c r="B6" s="13">
        <v>17</v>
      </c>
      <c r="C6" s="10"/>
      <c r="D6" s="10"/>
      <c r="E6" s="10"/>
      <c r="F6" s="10"/>
      <c r="G6" s="10"/>
      <c r="H6" s="10"/>
      <c r="I6" s="10"/>
      <c r="J6" s="10"/>
      <c r="K6" s="10"/>
      <c r="L6" s="66"/>
      <c r="M6" s="67"/>
      <c r="N6" s="68" t="s">
        <v>306</v>
      </c>
      <c r="O6" s="69"/>
    </row>
    <row r="7" spans="1:17" s="2" customFormat="1" ht="15.5" x14ac:dyDescent="0.35">
      <c r="A7" s="14" t="s">
        <v>29</v>
      </c>
      <c r="B7" s="15" t="s">
        <v>30</v>
      </c>
      <c r="C7" s="12"/>
      <c r="D7" s="12"/>
      <c r="E7" s="12"/>
      <c r="F7" s="12"/>
      <c r="G7" s="12"/>
      <c r="H7" s="12"/>
      <c r="I7" s="12"/>
      <c r="J7" s="12"/>
      <c r="K7" s="12"/>
      <c r="L7" s="70"/>
      <c r="M7" s="70"/>
      <c r="N7" s="71" t="s">
        <v>307</v>
      </c>
      <c r="O7" s="72"/>
    </row>
    <row r="8" spans="1:17" s="2" customFormat="1" ht="15.5" x14ac:dyDescent="0.35">
      <c r="A8" s="14" t="s">
        <v>31</v>
      </c>
      <c r="B8" s="16"/>
      <c r="C8" s="10"/>
      <c r="D8" s="10"/>
      <c r="E8" s="10"/>
      <c r="F8" s="10"/>
      <c r="G8" s="10"/>
      <c r="H8" s="10"/>
      <c r="I8" s="10"/>
      <c r="J8" s="10"/>
      <c r="K8" s="10"/>
      <c r="L8" s="66"/>
      <c r="M8" s="67"/>
      <c r="N8" s="71" t="s">
        <v>308</v>
      </c>
      <c r="O8" s="72"/>
    </row>
    <row r="9" spans="1:17" s="2" customFormat="1" ht="15.5" x14ac:dyDescent="0.35">
      <c r="A9" s="14" t="s">
        <v>33</v>
      </c>
      <c r="B9" s="16"/>
      <c r="C9" s="10"/>
      <c r="D9" s="10"/>
      <c r="E9" s="10"/>
      <c r="F9" s="10"/>
      <c r="G9" s="10"/>
      <c r="H9" s="7"/>
      <c r="I9" s="7"/>
      <c r="J9" s="12"/>
      <c r="K9" s="12"/>
      <c r="L9" s="70"/>
      <c r="M9" s="70"/>
      <c r="N9" s="73" t="s">
        <v>309</v>
      </c>
      <c r="O9" s="74"/>
    </row>
    <row r="10" spans="1:17" s="2" customFormat="1" ht="15.5" x14ac:dyDescent="0.35">
      <c r="A10" s="17" t="s">
        <v>34</v>
      </c>
      <c r="B10" s="16"/>
      <c r="C10" s="12"/>
      <c r="D10" s="12"/>
      <c r="E10" s="12"/>
      <c r="F10" s="12"/>
      <c r="G10" s="12"/>
      <c r="H10" s="12"/>
      <c r="I10" s="12"/>
      <c r="J10" s="10"/>
      <c r="K10" s="10"/>
      <c r="L10" s="75"/>
      <c r="M10" s="76"/>
      <c r="N10" s="11"/>
      <c r="O10" s="65"/>
    </row>
    <row r="11" spans="1:17" s="2" customFormat="1" ht="15.5" x14ac:dyDescent="0.35">
      <c r="A11" s="8" t="s">
        <v>35</v>
      </c>
      <c r="B11" s="18" t="s">
        <v>215</v>
      </c>
      <c r="C11" s="10"/>
      <c r="D11" s="10"/>
      <c r="E11" s="10"/>
      <c r="F11" s="10"/>
      <c r="G11" s="10"/>
      <c r="H11" s="10"/>
      <c r="I11" s="10"/>
      <c r="J11" s="7"/>
      <c r="K11" s="7"/>
      <c r="L11" s="7"/>
      <c r="M11" s="7"/>
      <c r="N11" s="16"/>
      <c r="O11" s="77"/>
      <c r="Q11" s="101"/>
    </row>
    <row r="12" spans="1:17" s="2" customFormat="1" ht="15.5" x14ac:dyDescent="0.35">
      <c r="A12" s="19" t="s">
        <v>37</v>
      </c>
      <c r="B12" s="11" t="s">
        <v>198</v>
      </c>
      <c r="C12" s="20"/>
      <c r="D12" s="20"/>
      <c r="E12" s="20"/>
      <c r="F12" s="20"/>
      <c r="G12" s="21"/>
      <c r="H12" s="22" t="s">
        <v>310</v>
      </c>
      <c r="I12" s="78"/>
      <c r="J12" s="78"/>
      <c r="K12" s="78"/>
      <c r="L12" s="20"/>
      <c r="M12" s="20"/>
      <c r="N12" s="79"/>
      <c r="O12" s="80"/>
    </row>
    <row r="13" spans="1:17" s="3" customFormat="1" ht="16.5" customHeight="1" x14ac:dyDescent="0.3">
      <c r="A13" s="893" t="s">
        <v>311</v>
      </c>
      <c r="B13" s="894" t="s">
        <v>40</v>
      </c>
      <c r="C13" s="23" t="s">
        <v>41</v>
      </c>
      <c r="D13" s="889" t="s">
        <v>131</v>
      </c>
      <c r="E13" s="889"/>
      <c r="F13" s="889" t="s">
        <v>282</v>
      </c>
      <c r="G13" s="889"/>
      <c r="H13" s="889"/>
      <c r="I13" s="889"/>
      <c r="J13" s="890" t="s">
        <v>283</v>
      </c>
      <c r="K13" s="890"/>
      <c r="L13" s="891" t="s">
        <v>45</v>
      </c>
      <c r="M13" s="891"/>
      <c r="N13" s="892" t="s">
        <v>134</v>
      </c>
      <c r="O13" s="892"/>
    </row>
    <row r="14" spans="1:17" s="3" customFormat="1" ht="15.75" customHeight="1" x14ac:dyDescent="0.3">
      <c r="A14" s="893"/>
      <c r="B14" s="894"/>
      <c r="C14" s="24" t="s">
        <v>46</v>
      </c>
      <c r="D14" s="25" t="s">
        <v>238</v>
      </c>
      <c r="E14" s="26" t="s">
        <v>284</v>
      </c>
      <c r="F14" s="27" t="s">
        <v>238</v>
      </c>
      <c r="G14" s="28" t="s">
        <v>2</v>
      </c>
      <c r="H14" s="102" t="s">
        <v>11</v>
      </c>
      <c r="I14" s="26" t="s">
        <v>284</v>
      </c>
      <c r="J14" s="27" t="s">
        <v>163</v>
      </c>
      <c r="K14" s="29" t="s">
        <v>284</v>
      </c>
      <c r="L14" s="81" t="s">
        <v>47</v>
      </c>
      <c r="M14" s="82" t="s">
        <v>50</v>
      </c>
      <c r="N14" s="125" t="s">
        <v>285</v>
      </c>
      <c r="O14" s="126" t="s">
        <v>284</v>
      </c>
    </row>
    <row r="15" spans="1:17" ht="14" x14ac:dyDescent="0.3">
      <c r="A15" s="103" t="s">
        <v>312</v>
      </c>
      <c r="B15" s="104" t="s">
        <v>313</v>
      </c>
      <c r="C15" s="105"/>
      <c r="D15" s="106" t="s">
        <v>314</v>
      </c>
      <c r="E15" s="34" t="s">
        <v>58</v>
      </c>
      <c r="F15" s="35" t="s">
        <v>315</v>
      </c>
      <c r="G15" s="35" t="s">
        <v>316</v>
      </c>
      <c r="H15" s="107">
        <f t="shared" ref="H15:H31" si="0">SUM(F15-G15)</f>
        <v>117.87</v>
      </c>
      <c r="I15" s="35" t="s">
        <v>0</v>
      </c>
      <c r="J15" s="127" t="s">
        <v>317</v>
      </c>
      <c r="K15" s="128" t="s">
        <v>55</v>
      </c>
      <c r="L15" s="129">
        <f t="shared" ref="L15:L31" si="1">SUM(D15+H15+J15)</f>
        <v>237.87</v>
      </c>
      <c r="M15" s="130" t="s">
        <v>0</v>
      </c>
      <c r="N15" s="131" t="s">
        <v>318</v>
      </c>
      <c r="O15" s="132" t="s">
        <v>87</v>
      </c>
    </row>
    <row r="16" spans="1:17" ht="14" x14ac:dyDescent="0.3">
      <c r="A16" s="37" t="s">
        <v>319</v>
      </c>
      <c r="B16" s="108" t="s">
        <v>20</v>
      </c>
      <c r="C16" s="39" t="s">
        <v>60</v>
      </c>
      <c r="D16" s="109" t="s">
        <v>320</v>
      </c>
      <c r="E16" s="41" t="s">
        <v>55</v>
      </c>
      <c r="F16" s="42" t="s">
        <v>321</v>
      </c>
      <c r="G16" s="42" t="s">
        <v>322</v>
      </c>
      <c r="H16" s="110">
        <f t="shared" si="0"/>
        <v>110.76</v>
      </c>
      <c r="I16" s="42" t="s">
        <v>58</v>
      </c>
      <c r="J16" s="133" t="s">
        <v>323</v>
      </c>
      <c r="K16" s="134" t="s">
        <v>0</v>
      </c>
      <c r="L16" s="135">
        <f t="shared" si="1"/>
        <v>237.76</v>
      </c>
      <c r="M16" s="136" t="s">
        <v>12</v>
      </c>
      <c r="N16" s="137" t="s">
        <v>324</v>
      </c>
      <c r="O16" s="138" t="s">
        <v>61</v>
      </c>
    </row>
    <row r="17" spans="1:15" ht="14" x14ac:dyDescent="0.3">
      <c r="A17" s="111" t="s">
        <v>325</v>
      </c>
      <c r="B17" s="108" t="s">
        <v>326</v>
      </c>
      <c r="C17" s="112" t="s">
        <v>145</v>
      </c>
      <c r="D17" s="109" t="s">
        <v>327</v>
      </c>
      <c r="E17" s="41" t="s">
        <v>12</v>
      </c>
      <c r="F17" s="42" t="s">
        <v>328</v>
      </c>
      <c r="G17" s="42" t="s">
        <v>329</v>
      </c>
      <c r="H17" s="110">
        <f t="shared" si="0"/>
        <v>112.36</v>
      </c>
      <c r="I17" s="42" t="s">
        <v>12</v>
      </c>
      <c r="J17" s="133" t="s">
        <v>330</v>
      </c>
      <c r="K17" s="134" t="s">
        <v>71</v>
      </c>
      <c r="L17" s="135">
        <f t="shared" si="1"/>
        <v>230.36</v>
      </c>
      <c r="M17" s="136" t="s">
        <v>58</v>
      </c>
      <c r="N17" s="137" t="s">
        <v>331</v>
      </c>
      <c r="O17" s="138" t="s">
        <v>91</v>
      </c>
    </row>
    <row r="18" spans="1:15" ht="14" x14ac:dyDescent="0.3">
      <c r="A18" s="37" t="s">
        <v>332</v>
      </c>
      <c r="B18" s="108" t="s">
        <v>20</v>
      </c>
      <c r="C18" s="39" t="s">
        <v>70</v>
      </c>
      <c r="D18" s="109" t="s">
        <v>333</v>
      </c>
      <c r="E18" s="41" t="s">
        <v>65</v>
      </c>
      <c r="F18" s="42" t="s">
        <v>334</v>
      </c>
      <c r="G18" s="42" t="s">
        <v>335</v>
      </c>
      <c r="H18" s="110">
        <f t="shared" si="0"/>
        <v>91.789999999999992</v>
      </c>
      <c r="I18" s="42" t="s">
        <v>61</v>
      </c>
      <c r="J18" s="133" t="s">
        <v>336</v>
      </c>
      <c r="K18" s="134" t="s">
        <v>12</v>
      </c>
      <c r="L18" s="135">
        <f t="shared" si="1"/>
        <v>222.79</v>
      </c>
      <c r="M18" s="93" t="s">
        <v>62</v>
      </c>
      <c r="N18" s="137" t="s">
        <v>337</v>
      </c>
      <c r="O18" s="138" t="s">
        <v>62</v>
      </c>
    </row>
    <row r="19" spans="1:15" ht="14" x14ac:dyDescent="0.3">
      <c r="A19" s="37" t="s">
        <v>338</v>
      </c>
      <c r="B19" s="108" t="s">
        <v>20</v>
      </c>
      <c r="C19" s="39" t="s">
        <v>57</v>
      </c>
      <c r="D19" s="109" t="s">
        <v>339</v>
      </c>
      <c r="E19" s="41" t="s">
        <v>80</v>
      </c>
      <c r="F19" s="42" t="s">
        <v>340</v>
      </c>
      <c r="G19" s="42" t="s">
        <v>341</v>
      </c>
      <c r="H19" s="110">
        <f t="shared" si="0"/>
        <v>108.85</v>
      </c>
      <c r="I19" s="42" t="s">
        <v>65</v>
      </c>
      <c r="J19" s="133" t="s">
        <v>342</v>
      </c>
      <c r="K19" s="134" t="s">
        <v>62</v>
      </c>
      <c r="L19" s="135">
        <f t="shared" si="1"/>
        <v>217.85</v>
      </c>
      <c r="M19" s="93" t="s">
        <v>65</v>
      </c>
      <c r="N19" s="137" t="s">
        <v>343</v>
      </c>
      <c r="O19" s="138" t="s">
        <v>80</v>
      </c>
    </row>
    <row r="20" spans="1:15" ht="14" x14ac:dyDescent="0.3">
      <c r="A20" s="37" t="s">
        <v>344</v>
      </c>
      <c r="B20" s="108" t="s">
        <v>73</v>
      </c>
      <c r="C20" s="39" t="s">
        <v>147</v>
      </c>
      <c r="D20" s="109" t="s">
        <v>345</v>
      </c>
      <c r="E20" s="41" t="s">
        <v>61</v>
      </c>
      <c r="F20" s="42" t="s">
        <v>346</v>
      </c>
      <c r="G20" s="42" t="s">
        <v>347</v>
      </c>
      <c r="H20" s="110">
        <f t="shared" si="0"/>
        <v>93.710000000000008</v>
      </c>
      <c r="I20" s="42" t="s">
        <v>55</v>
      </c>
      <c r="J20" s="133" t="s">
        <v>348</v>
      </c>
      <c r="K20" s="134" t="s">
        <v>58</v>
      </c>
      <c r="L20" s="135">
        <f t="shared" si="1"/>
        <v>213.71</v>
      </c>
      <c r="M20" s="93" t="s">
        <v>55</v>
      </c>
      <c r="N20" s="137" t="s">
        <v>349</v>
      </c>
      <c r="O20" s="138" t="s">
        <v>76</v>
      </c>
    </row>
    <row r="21" spans="1:15" ht="14" x14ac:dyDescent="0.3">
      <c r="A21" s="37" t="s">
        <v>350</v>
      </c>
      <c r="B21" s="108" t="s">
        <v>20</v>
      </c>
      <c r="C21" s="39" t="s">
        <v>98</v>
      </c>
      <c r="D21" s="109" t="s">
        <v>351</v>
      </c>
      <c r="E21" s="41" t="s">
        <v>88</v>
      </c>
      <c r="F21" s="42" t="s">
        <v>340</v>
      </c>
      <c r="G21" s="42" t="s">
        <v>352</v>
      </c>
      <c r="H21" s="110">
        <f t="shared" si="0"/>
        <v>101.68</v>
      </c>
      <c r="I21" s="42" t="s">
        <v>62</v>
      </c>
      <c r="J21" s="133" t="s">
        <v>317</v>
      </c>
      <c r="K21" s="134" t="s">
        <v>55</v>
      </c>
      <c r="L21" s="135">
        <f t="shared" si="1"/>
        <v>204.68</v>
      </c>
      <c r="M21" s="93" t="s">
        <v>61</v>
      </c>
      <c r="N21" s="137" t="s">
        <v>353</v>
      </c>
      <c r="O21" s="138" t="s">
        <v>79</v>
      </c>
    </row>
    <row r="22" spans="1:15" ht="14" x14ac:dyDescent="0.3">
      <c r="A22" s="113" t="s">
        <v>354</v>
      </c>
      <c r="B22" s="108" t="s">
        <v>355</v>
      </c>
      <c r="C22" s="112" t="s">
        <v>186</v>
      </c>
      <c r="D22" s="109" t="s">
        <v>356</v>
      </c>
      <c r="E22" s="41" t="s">
        <v>0</v>
      </c>
      <c r="F22" s="42" t="s">
        <v>333</v>
      </c>
      <c r="G22" s="42" t="s">
        <v>357</v>
      </c>
      <c r="H22" s="110">
        <f t="shared" si="0"/>
        <v>80.44</v>
      </c>
      <c r="I22" s="42" t="s">
        <v>80</v>
      </c>
      <c r="J22" s="133" t="s">
        <v>358</v>
      </c>
      <c r="K22" s="134" t="s">
        <v>100</v>
      </c>
      <c r="L22" s="135">
        <f t="shared" si="1"/>
        <v>201.44</v>
      </c>
      <c r="M22" s="93" t="s">
        <v>76</v>
      </c>
      <c r="N22" s="137" t="s">
        <v>359</v>
      </c>
      <c r="O22" s="139" t="s">
        <v>0</v>
      </c>
    </row>
    <row r="23" spans="1:15" ht="14" x14ac:dyDescent="0.3">
      <c r="A23" s="114" t="s">
        <v>360</v>
      </c>
      <c r="B23" s="108" t="s">
        <v>326</v>
      </c>
      <c r="C23" s="39" t="s">
        <v>149</v>
      </c>
      <c r="D23" s="109" t="s">
        <v>339</v>
      </c>
      <c r="E23" s="41" t="s">
        <v>80</v>
      </c>
      <c r="F23" s="42" t="s">
        <v>361</v>
      </c>
      <c r="G23" s="42" t="s">
        <v>362</v>
      </c>
      <c r="H23" s="110">
        <f t="shared" si="0"/>
        <v>75.2</v>
      </c>
      <c r="I23" s="42" t="s">
        <v>79</v>
      </c>
      <c r="J23" s="133" t="s">
        <v>363</v>
      </c>
      <c r="K23" s="134" t="s">
        <v>65</v>
      </c>
      <c r="L23" s="135">
        <f t="shared" si="1"/>
        <v>182.2</v>
      </c>
      <c r="M23" s="93" t="s">
        <v>80</v>
      </c>
      <c r="N23" s="137" t="s">
        <v>364</v>
      </c>
      <c r="O23" s="138" t="s">
        <v>83</v>
      </c>
    </row>
    <row r="24" spans="1:15" ht="14" x14ac:dyDescent="0.3">
      <c r="A24" s="37" t="s">
        <v>365</v>
      </c>
      <c r="B24" s="108" t="s">
        <v>20</v>
      </c>
      <c r="C24" s="39" t="s">
        <v>213</v>
      </c>
      <c r="D24" s="109" t="s">
        <v>366</v>
      </c>
      <c r="E24" s="41" t="s">
        <v>79</v>
      </c>
      <c r="F24" s="42" t="s">
        <v>367</v>
      </c>
      <c r="G24" s="42" t="s">
        <v>368</v>
      </c>
      <c r="H24" s="110">
        <f t="shared" si="0"/>
        <v>77.89</v>
      </c>
      <c r="I24" s="42" t="s">
        <v>71</v>
      </c>
      <c r="J24" s="133" t="s">
        <v>317</v>
      </c>
      <c r="K24" s="134" t="s">
        <v>55</v>
      </c>
      <c r="L24" s="135">
        <f t="shared" si="1"/>
        <v>178.89</v>
      </c>
      <c r="M24" s="93" t="s">
        <v>71</v>
      </c>
      <c r="N24" s="137" t="s">
        <v>369</v>
      </c>
      <c r="O24" s="138" t="s">
        <v>55</v>
      </c>
    </row>
    <row r="25" spans="1:15" ht="14" x14ac:dyDescent="0.3">
      <c r="A25" s="37" t="s">
        <v>370</v>
      </c>
      <c r="B25" s="108" t="s">
        <v>20</v>
      </c>
      <c r="C25" s="39" t="s">
        <v>199</v>
      </c>
      <c r="D25" s="109" t="s">
        <v>314</v>
      </c>
      <c r="E25" s="41" t="s">
        <v>58</v>
      </c>
      <c r="F25" s="42" t="s">
        <v>371</v>
      </c>
      <c r="G25" s="42" t="s">
        <v>372</v>
      </c>
      <c r="H25" s="110">
        <f t="shared" si="0"/>
        <v>66.48</v>
      </c>
      <c r="I25" s="42" t="s">
        <v>87</v>
      </c>
      <c r="J25" s="133" t="s">
        <v>373</v>
      </c>
      <c r="K25" s="134" t="s">
        <v>79</v>
      </c>
      <c r="L25" s="135">
        <f t="shared" si="1"/>
        <v>178.48000000000002</v>
      </c>
      <c r="M25" s="93" t="s">
        <v>88</v>
      </c>
      <c r="N25" s="137" t="s">
        <v>317</v>
      </c>
      <c r="O25" s="139" t="s">
        <v>58</v>
      </c>
    </row>
    <row r="26" spans="1:15" ht="14" x14ac:dyDescent="0.3">
      <c r="A26" s="115" t="s">
        <v>374</v>
      </c>
      <c r="B26" s="108" t="s">
        <v>375</v>
      </c>
      <c r="C26" s="39"/>
      <c r="D26" s="109" t="s">
        <v>376</v>
      </c>
      <c r="E26" s="41" t="s">
        <v>76</v>
      </c>
      <c r="F26" s="42" t="s">
        <v>377</v>
      </c>
      <c r="G26" s="42" t="s">
        <v>378</v>
      </c>
      <c r="H26" s="110">
        <f t="shared" si="0"/>
        <v>67.72</v>
      </c>
      <c r="I26" s="42" t="s">
        <v>100</v>
      </c>
      <c r="J26" s="133" t="s">
        <v>379</v>
      </c>
      <c r="K26" s="134" t="s">
        <v>80</v>
      </c>
      <c r="L26" s="135">
        <f t="shared" si="1"/>
        <v>172.72</v>
      </c>
      <c r="M26" s="93" t="s">
        <v>91</v>
      </c>
      <c r="N26" s="137" t="s">
        <v>380</v>
      </c>
      <c r="O26" s="138" t="s">
        <v>65</v>
      </c>
    </row>
    <row r="27" spans="1:15" ht="15.5" x14ac:dyDescent="0.35">
      <c r="A27" s="116" t="s">
        <v>381</v>
      </c>
      <c r="B27" s="108" t="s">
        <v>382</v>
      </c>
      <c r="C27" s="117"/>
      <c r="D27" s="118" t="s">
        <v>351</v>
      </c>
      <c r="E27" s="41" t="s">
        <v>88</v>
      </c>
      <c r="F27" s="119" t="s">
        <v>383</v>
      </c>
      <c r="G27" s="119" t="s">
        <v>384</v>
      </c>
      <c r="H27" s="110">
        <f t="shared" si="0"/>
        <v>76.680000000000007</v>
      </c>
      <c r="I27" s="119" t="s">
        <v>88</v>
      </c>
      <c r="J27" s="140" t="s">
        <v>358</v>
      </c>
      <c r="K27" s="141" t="s">
        <v>100</v>
      </c>
      <c r="L27" s="142">
        <f t="shared" si="1"/>
        <v>170.68</v>
      </c>
      <c r="M27" s="143" t="s">
        <v>79</v>
      </c>
      <c r="N27" s="144" t="s">
        <v>385</v>
      </c>
      <c r="O27" s="145" t="s">
        <v>12</v>
      </c>
    </row>
    <row r="28" spans="1:15" ht="14" x14ac:dyDescent="0.3">
      <c r="A28" s="114" t="s">
        <v>386</v>
      </c>
      <c r="B28" s="108" t="s">
        <v>387</v>
      </c>
      <c r="C28" s="39"/>
      <c r="D28" s="109" t="s">
        <v>388</v>
      </c>
      <c r="E28" s="42" t="s">
        <v>87</v>
      </c>
      <c r="F28" s="42" t="s">
        <v>327</v>
      </c>
      <c r="G28" s="42" t="s">
        <v>389</v>
      </c>
      <c r="H28" s="110">
        <f t="shared" si="0"/>
        <v>87</v>
      </c>
      <c r="I28" s="42" t="s">
        <v>76</v>
      </c>
      <c r="J28" s="133" t="s">
        <v>390</v>
      </c>
      <c r="K28" s="134" t="s">
        <v>91</v>
      </c>
      <c r="L28" s="135">
        <f t="shared" si="1"/>
        <v>152</v>
      </c>
      <c r="M28" s="90" t="s">
        <v>83</v>
      </c>
      <c r="N28" s="137" t="s">
        <v>391</v>
      </c>
      <c r="O28" s="146" t="s">
        <v>105</v>
      </c>
    </row>
    <row r="29" spans="1:15" ht="15.5" x14ac:dyDescent="0.35">
      <c r="A29" s="114" t="s">
        <v>392</v>
      </c>
      <c r="B29" s="38" t="s">
        <v>393</v>
      </c>
      <c r="C29" s="117"/>
      <c r="D29" s="109" t="s">
        <v>394</v>
      </c>
      <c r="E29" s="42" t="s">
        <v>83</v>
      </c>
      <c r="F29" s="42" t="s">
        <v>333</v>
      </c>
      <c r="G29" s="42" t="s">
        <v>395</v>
      </c>
      <c r="H29" s="110">
        <f t="shared" si="0"/>
        <v>70.28</v>
      </c>
      <c r="I29" s="42" t="s">
        <v>83</v>
      </c>
      <c r="J29" s="133" t="s">
        <v>358</v>
      </c>
      <c r="K29" s="134" t="s">
        <v>100</v>
      </c>
      <c r="L29" s="135">
        <f t="shared" si="1"/>
        <v>149.28</v>
      </c>
      <c r="M29" s="90" t="s">
        <v>100</v>
      </c>
      <c r="N29" s="137" t="s">
        <v>396</v>
      </c>
      <c r="O29" s="146" t="s">
        <v>88</v>
      </c>
    </row>
    <row r="30" spans="1:15" ht="14" x14ac:dyDescent="0.3">
      <c r="A30" s="37" t="s">
        <v>397</v>
      </c>
      <c r="B30" s="108" t="s">
        <v>20</v>
      </c>
      <c r="C30" s="39" t="s">
        <v>119</v>
      </c>
      <c r="D30" s="109" t="s">
        <v>398</v>
      </c>
      <c r="E30" s="42" t="s">
        <v>100</v>
      </c>
      <c r="F30" s="42" t="s">
        <v>333</v>
      </c>
      <c r="G30" s="42" t="s">
        <v>399</v>
      </c>
      <c r="H30" s="110">
        <f t="shared" si="0"/>
        <v>66.289999999999992</v>
      </c>
      <c r="I30" s="42" t="s">
        <v>105</v>
      </c>
      <c r="J30" s="133" t="s">
        <v>373</v>
      </c>
      <c r="K30" s="134" t="s">
        <v>79</v>
      </c>
      <c r="L30" s="135">
        <f t="shared" si="1"/>
        <v>139.29</v>
      </c>
      <c r="M30" s="90" t="s">
        <v>87</v>
      </c>
      <c r="N30" s="137" t="s">
        <v>343</v>
      </c>
      <c r="O30" s="146" t="s">
        <v>80</v>
      </c>
    </row>
    <row r="31" spans="1:15" ht="14" x14ac:dyDescent="0.3">
      <c r="A31" s="48" t="s">
        <v>400</v>
      </c>
      <c r="B31" s="120" t="s">
        <v>20</v>
      </c>
      <c r="C31" s="121" t="s">
        <v>216</v>
      </c>
      <c r="D31" s="122" t="s">
        <v>401</v>
      </c>
      <c r="E31" s="123" t="s">
        <v>105</v>
      </c>
      <c r="F31" s="123" t="s">
        <v>402</v>
      </c>
      <c r="G31" s="123" t="s">
        <v>403</v>
      </c>
      <c r="H31" s="124">
        <f t="shared" si="0"/>
        <v>75.41</v>
      </c>
      <c r="I31" s="123" t="s">
        <v>91</v>
      </c>
      <c r="J31" s="147" t="s">
        <v>359</v>
      </c>
      <c r="K31" s="148" t="s">
        <v>88</v>
      </c>
      <c r="L31" s="149">
        <f t="shared" si="1"/>
        <v>136.41</v>
      </c>
      <c r="M31" s="150" t="s">
        <v>105</v>
      </c>
      <c r="N31" s="151" t="s">
        <v>404</v>
      </c>
      <c r="O31" s="152" t="s">
        <v>100</v>
      </c>
    </row>
  </sheetData>
  <sheetProtection selectLockedCells="1" selectUnlockedCells="1"/>
  <mergeCells count="8">
    <mergeCell ref="A1:O1"/>
    <mergeCell ref="D13:E13"/>
    <mergeCell ref="F13:I13"/>
    <mergeCell ref="J13:K13"/>
    <mergeCell ref="L13:M13"/>
    <mergeCell ref="N13:O13"/>
    <mergeCell ref="A13:A14"/>
    <mergeCell ref="B13:B14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7"/>
  <sheetViews>
    <sheetView view="pageBreakPreview" zoomScale="110" zoomScaleNormal="51" zoomScaleSheetLayoutView="110" workbookViewId="0">
      <selection sqref="A1:O1"/>
    </sheetView>
  </sheetViews>
  <sheetFormatPr defaultColWidth="8.7265625" defaultRowHeight="13" x14ac:dyDescent="0.3"/>
  <cols>
    <col min="1" max="1" width="23.81640625" style="3" customWidth="1"/>
    <col min="2" max="2" width="14.7265625" style="3" customWidth="1"/>
    <col min="3" max="3" width="7.54296875" style="3" customWidth="1"/>
    <col min="4" max="4" width="7.36328125" style="3" customWidth="1"/>
    <col min="5" max="5" width="6.6328125" style="3" customWidth="1"/>
    <col min="6" max="6" width="5.81640625" style="3" customWidth="1"/>
    <col min="7" max="7" width="5.36328125" style="3" customWidth="1"/>
    <col min="8" max="9" width="8.08984375" style="3" customWidth="1"/>
    <col min="10" max="10" width="5.81640625" style="3" customWidth="1"/>
    <col min="11" max="11" width="7.6328125" style="3" customWidth="1"/>
    <col min="12" max="12" width="8.36328125" style="3" customWidth="1"/>
    <col min="13" max="13" width="7.90625" style="3" customWidth="1"/>
    <col min="14" max="14" width="13.7265625" style="3" customWidth="1"/>
    <col min="15" max="15" width="7.6328125" style="3" customWidth="1"/>
    <col min="16" max="16" width="8.7265625" style="4" customWidth="1"/>
    <col min="17" max="16384" width="8.7265625" style="4"/>
  </cols>
  <sheetData>
    <row r="1" spans="1:17" s="1" customFormat="1" ht="35" x14ac:dyDescent="0.7">
      <c r="A1" s="888" t="s">
        <v>14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</row>
    <row r="2" spans="1:17" s="2" customFormat="1" ht="15.5" x14ac:dyDescent="0.35">
      <c r="A2" s="5" t="s">
        <v>15</v>
      </c>
      <c r="B2" s="6" t="s">
        <v>405</v>
      </c>
      <c r="C2" s="7"/>
      <c r="D2" s="7"/>
      <c r="E2" s="7"/>
      <c r="F2" s="7"/>
      <c r="G2" s="7"/>
      <c r="H2" s="7"/>
      <c r="I2" s="7"/>
      <c r="J2" s="7"/>
      <c r="K2" s="7"/>
      <c r="L2" s="55"/>
      <c r="M2" s="56"/>
      <c r="N2" s="57" t="s">
        <v>17</v>
      </c>
      <c r="O2" s="58">
        <v>920</v>
      </c>
    </row>
    <row r="3" spans="1:17" s="2" customFormat="1" ht="15.5" x14ac:dyDescent="0.35">
      <c r="A3" s="5" t="s">
        <v>19</v>
      </c>
      <c r="B3" s="6" t="s">
        <v>122</v>
      </c>
      <c r="C3" s="7"/>
      <c r="D3" s="7"/>
      <c r="E3" s="7"/>
      <c r="F3" s="7"/>
      <c r="G3" s="7"/>
      <c r="H3" s="7"/>
      <c r="I3" s="12"/>
      <c r="J3" s="12"/>
      <c r="K3" s="12"/>
      <c r="L3" s="59"/>
      <c r="M3" s="12"/>
      <c r="N3" s="60" t="s">
        <v>21</v>
      </c>
      <c r="O3" s="61" t="s">
        <v>0</v>
      </c>
    </row>
    <row r="4" spans="1:17" s="2" customFormat="1" ht="15.5" x14ac:dyDescent="0.35">
      <c r="A4" s="8" t="s">
        <v>23</v>
      </c>
      <c r="B4" s="9">
        <v>40530</v>
      </c>
      <c r="C4" s="10"/>
      <c r="D4" s="10"/>
      <c r="E4" s="10"/>
      <c r="F4" s="10"/>
      <c r="G4" s="10"/>
      <c r="H4" s="10"/>
      <c r="I4" s="10"/>
      <c r="J4" s="10"/>
      <c r="K4" s="10"/>
      <c r="L4" s="62"/>
      <c r="M4" s="63"/>
      <c r="N4" s="60" t="s">
        <v>25</v>
      </c>
      <c r="O4" s="64"/>
    </row>
    <row r="5" spans="1:17" s="2" customFormat="1" ht="15.5" x14ac:dyDescent="0.35">
      <c r="A5" s="8" t="s">
        <v>26</v>
      </c>
      <c r="B5" s="11" t="s">
        <v>125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65"/>
      <c r="Q5" s="100"/>
    </row>
    <row r="6" spans="1:17" s="2" customFormat="1" ht="15.5" x14ac:dyDescent="0.35">
      <c r="A6" s="8" t="s">
        <v>28</v>
      </c>
      <c r="B6" s="13">
        <v>13</v>
      </c>
      <c r="C6" s="10"/>
      <c r="D6" s="10"/>
      <c r="E6" s="10"/>
      <c r="F6" s="10"/>
      <c r="G6" s="10"/>
      <c r="H6" s="10"/>
      <c r="I6" s="10"/>
      <c r="J6" s="10"/>
      <c r="K6" s="10"/>
      <c r="L6" s="66"/>
      <c r="M6" s="67"/>
      <c r="N6" s="68" t="s">
        <v>306</v>
      </c>
      <c r="O6" s="69"/>
    </row>
    <row r="7" spans="1:17" s="2" customFormat="1" ht="15.5" x14ac:dyDescent="0.35">
      <c r="A7" s="14" t="s">
        <v>29</v>
      </c>
      <c r="B7" s="15" t="s">
        <v>30</v>
      </c>
      <c r="C7" s="12"/>
      <c r="D7" s="12"/>
      <c r="E7" s="12"/>
      <c r="F7" s="12"/>
      <c r="G7" s="12"/>
      <c r="H7" s="12"/>
      <c r="I7" s="12"/>
      <c r="J7" s="12"/>
      <c r="K7" s="12"/>
      <c r="L7" s="70"/>
      <c r="M7" s="70"/>
      <c r="N7" s="71" t="s">
        <v>307</v>
      </c>
      <c r="O7" s="72"/>
    </row>
    <row r="8" spans="1:17" s="2" customFormat="1" ht="15.5" x14ac:dyDescent="0.35">
      <c r="A8" s="14" t="s">
        <v>31</v>
      </c>
      <c r="B8" s="16"/>
      <c r="C8" s="10"/>
      <c r="D8" s="10"/>
      <c r="E8" s="10"/>
      <c r="F8" s="10"/>
      <c r="G8" s="10"/>
      <c r="H8" s="10"/>
      <c r="I8" s="10"/>
      <c r="J8" s="10"/>
      <c r="K8" s="10"/>
      <c r="L8" s="66"/>
      <c r="M8" s="67"/>
      <c r="N8" s="71" t="s">
        <v>308</v>
      </c>
      <c r="O8" s="72"/>
    </row>
    <row r="9" spans="1:17" s="2" customFormat="1" ht="15.5" x14ac:dyDescent="0.35">
      <c r="A9" s="14" t="s">
        <v>33</v>
      </c>
      <c r="B9" s="16"/>
      <c r="C9" s="10"/>
      <c r="D9" s="10"/>
      <c r="E9" s="10"/>
      <c r="F9" s="10"/>
      <c r="G9" s="10"/>
      <c r="H9" s="7"/>
      <c r="I9" s="7"/>
      <c r="J9" s="12"/>
      <c r="K9" s="12"/>
      <c r="L9" s="70"/>
      <c r="M9" s="70"/>
      <c r="N9" s="73" t="s">
        <v>309</v>
      </c>
      <c r="O9" s="74"/>
    </row>
    <row r="10" spans="1:17" s="2" customFormat="1" ht="15.5" x14ac:dyDescent="0.35">
      <c r="A10" s="17" t="s">
        <v>34</v>
      </c>
      <c r="B10" s="16"/>
      <c r="C10" s="12"/>
      <c r="D10" s="12"/>
      <c r="E10" s="12"/>
      <c r="F10" s="12"/>
      <c r="G10" s="12"/>
      <c r="H10" s="12"/>
      <c r="I10" s="12"/>
      <c r="J10" s="10"/>
      <c r="K10" s="10"/>
      <c r="L10" s="75"/>
      <c r="M10" s="76"/>
      <c r="N10" s="11"/>
      <c r="O10" s="65"/>
    </row>
    <row r="11" spans="1:17" s="2" customFormat="1" ht="15.5" x14ac:dyDescent="0.35">
      <c r="A11" s="8" t="s">
        <v>35</v>
      </c>
      <c r="B11" s="18" t="s">
        <v>127</v>
      </c>
      <c r="C11" s="10"/>
      <c r="D11" s="10"/>
      <c r="E11" s="10"/>
      <c r="F11" s="10"/>
      <c r="G11" s="10"/>
      <c r="H11" s="10"/>
      <c r="I11" s="10"/>
      <c r="J11" s="7"/>
      <c r="K11" s="7"/>
      <c r="L11" s="7"/>
      <c r="M11" s="7"/>
      <c r="N11" s="16"/>
      <c r="O11" s="77"/>
      <c r="Q11" s="101"/>
    </row>
    <row r="12" spans="1:17" s="2" customFormat="1" ht="15.5" x14ac:dyDescent="0.35">
      <c r="A12" s="19" t="s">
        <v>37</v>
      </c>
      <c r="B12" s="11" t="s">
        <v>198</v>
      </c>
      <c r="C12" s="20"/>
      <c r="D12" s="20"/>
      <c r="E12" s="20"/>
      <c r="F12" s="20"/>
      <c r="G12" s="21"/>
      <c r="H12" s="22" t="s">
        <v>310</v>
      </c>
      <c r="I12" s="78"/>
      <c r="J12" s="78"/>
      <c r="K12" s="78"/>
      <c r="L12" s="20"/>
      <c r="M12" s="20"/>
      <c r="N12" s="79"/>
      <c r="O12" s="80"/>
    </row>
    <row r="13" spans="1:17" s="3" customFormat="1" ht="16.5" customHeight="1" x14ac:dyDescent="0.3">
      <c r="A13" s="893" t="s">
        <v>311</v>
      </c>
      <c r="B13" s="894" t="s">
        <v>40</v>
      </c>
      <c r="C13" s="23" t="s">
        <v>41</v>
      </c>
      <c r="D13" s="889" t="s">
        <v>131</v>
      </c>
      <c r="E13" s="889"/>
      <c r="F13" s="889" t="s">
        <v>282</v>
      </c>
      <c r="G13" s="889"/>
      <c r="H13" s="889"/>
      <c r="I13" s="889"/>
      <c r="J13" s="890" t="s">
        <v>283</v>
      </c>
      <c r="K13" s="890"/>
      <c r="L13" s="891" t="s">
        <v>45</v>
      </c>
      <c r="M13" s="891"/>
      <c r="N13" s="892" t="s">
        <v>134</v>
      </c>
      <c r="O13" s="892"/>
    </row>
    <row r="14" spans="1:17" s="3" customFormat="1" ht="15.75" customHeight="1" x14ac:dyDescent="0.3">
      <c r="A14" s="893"/>
      <c r="B14" s="894"/>
      <c r="C14" s="24" t="s">
        <v>46</v>
      </c>
      <c r="D14" s="25" t="s">
        <v>238</v>
      </c>
      <c r="E14" s="26" t="s">
        <v>284</v>
      </c>
      <c r="F14" s="27" t="s">
        <v>238</v>
      </c>
      <c r="G14" s="28" t="s">
        <v>2</v>
      </c>
      <c r="H14" s="29" t="s">
        <v>11</v>
      </c>
      <c r="I14" s="26" t="s">
        <v>284</v>
      </c>
      <c r="J14" s="27" t="s">
        <v>163</v>
      </c>
      <c r="K14" s="29" t="s">
        <v>284</v>
      </c>
      <c r="L14" s="81" t="s">
        <v>47</v>
      </c>
      <c r="M14" s="82" t="s">
        <v>50</v>
      </c>
      <c r="N14" s="27" t="s">
        <v>285</v>
      </c>
      <c r="O14" s="26" t="s">
        <v>284</v>
      </c>
    </row>
    <row r="15" spans="1:17" ht="14" x14ac:dyDescent="0.3">
      <c r="A15" s="30" t="s">
        <v>338</v>
      </c>
      <c r="B15" s="31" t="s">
        <v>20</v>
      </c>
      <c r="C15" s="32" t="s">
        <v>57</v>
      </c>
      <c r="D15" s="33" t="s">
        <v>406</v>
      </c>
      <c r="E15" s="34" t="s">
        <v>62</v>
      </c>
      <c r="F15" s="35" t="s">
        <v>407</v>
      </c>
      <c r="G15" s="35" t="s">
        <v>408</v>
      </c>
      <c r="H15" s="36">
        <f t="shared" ref="H15:H26" si="0">SUM(F15-G15)</f>
        <v>103.14</v>
      </c>
      <c r="I15" s="35" t="s">
        <v>12</v>
      </c>
      <c r="J15" s="35" t="s">
        <v>348</v>
      </c>
      <c r="K15" s="83" t="s">
        <v>0</v>
      </c>
      <c r="L15" s="84">
        <f t="shared" ref="L15:L27" si="1">SUM(D15+H15+J15)</f>
        <v>204.14</v>
      </c>
      <c r="M15" s="85" t="s">
        <v>0</v>
      </c>
      <c r="N15" s="86" t="s">
        <v>336</v>
      </c>
      <c r="O15" s="87" t="s">
        <v>12</v>
      </c>
    </row>
    <row r="16" spans="1:17" ht="14" x14ac:dyDescent="0.3">
      <c r="A16" s="37" t="s">
        <v>350</v>
      </c>
      <c r="B16" s="38" t="s">
        <v>20</v>
      </c>
      <c r="C16" s="39" t="s">
        <v>98</v>
      </c>
      <c r="D16" s="40" t="s">
        <v>394</v>
      </c>
      <c r="E16" s="41" t="s">
        <v>55</v>
      </c>
      <c r="F16" s="42" t="s">
        <v>409</v>
      </c>
      <c r="G16" s="42" t="s">
        <v>410</v>
      </c>
      <c r="H16" s="43">
        <f t="shared" si="0"/>
        <v>97.48</v>
      </c>
      <c r="I16" s="42" t="s">
        <v>62</v>
      </c>
      <c r="J16" s="42" t="s">
        <v>411</v>
      </c>
      <c r="K16" s="88" t="s">
        <v>12</v>
      </c>
      <c r="L16" s="89">
        <f t="shared" si="1"/>
        <v>195.48000000000002</v>
      </c>
      <c r="M16" s="90" t="s">
        <v>12</v>
      </c>
      <c r="N16" s="91" t="s">
        <v>388</v>
      </c>
      <c r="O16" s="92" t="s">
        <v>80</v>
      </c>
    </row>
    <row r="17" spans="1:15" ht="14" x14ac:dyDescent="0.3">
      <c r="A17" s="37" t="s">
        <v>365</v>
      </c>
      <c r="B17" s="38" t="s">
        <v>20</v>
      </c>
      <c r="C17" s="39" t="s">
        <v>213</v>
      </c>
      <c r="D17" s="40" t="s">
        <v>398</v>
      </c>
      <c r="E17" s="41" t="s">
        <v>61</v>
      </c>
      <c r="F17" s="42" t="s">
        <v>412</v>
      </c>
      <c r="G17" s="42" t="s">
        <v>413</v>
      </c>
      <c r="H17" s="43">
        <f t="shared" si="0"/>
        <v>95.94</v>
      </c>
      <c r="I17" s="42" t="s">
        <v>65</v>
      </c>
      <c r="J17" s="42" t="s">
        <v>414</v>
      </c>
      <c r="K17" s="88" t="s">
        <v>58</v>
      </c>
      <c r="L17" s="89">
        <f t="shared" si="1"/>
        <v>181.94</v>
      </c>
      <c r="M17" s="90" t="s">
        <v>58</v>
      </c>
      <c r="N17" s="91" t="s">
        <v>388</v>
      </c>
      <c r="O17" s="92" t="s">
        <v>80</v>
      </c>
    </row>
    <row r="18" spans="1:15" ht="14" x14ac:dyDescent="0.3">
      <c r="A18" s="37" t="s">
        <v>319</v>
      </c>
      <c r="B18" s="38" t="s">
        <v>20</v>
      </c>
      <c r="C18" s="39" t="s">
        <v>60</v>
      </c>
      <c r="D18" s="40" t="s">
        <v>415</v>
      </c>
      <c r="E18" s="41" t="s">
        <v>80</v>
      </c>
      <c r="F18" s="42" t="s">
        <v>416</v>
      </c>
      <c r="G18" s="42" t="s">
        <v>417</v>
      </c>
      <c r="H18" s="43">
        <f t="shared" si="0"/>
        <v>101.15</v>
      </c>
      <c r="I18" s="42" t="s">
        <v>58</v>
      </c>
      <c r="J18" s="42" t="s">
        <v>330</v>
      </c>
      <c r="K18" s="88"/>
      <c r="L18" s="89">
        <f t="shared" si="1"/>
        <v>173.15</v>
      </c>
      <c r="M18" s="93" t="s">
        <v>62</v>
      </c>
      <c r="N18" s="91" t="s">
        <v>418</v>
      </c>
      <c r="O18" s="92" t="s">
        <v>62</v>
      </c>
    </row>
    <row r="19" spans="1:15" ht="14" x14ac:dyDescent="0.3">
      <c r="A19" s="37" t="s">
        <v>419</v>
      </c>
      <c r="B19" s="38" t="s">
        <v>20</v>
      </c>
      <c r="C19" s="39" t="s">
        <v>420</v>
      </c>
      <c r="D19" s="40" t="s">
        <v>421</v>
      </c>
      <c r="E19" s="41" t="s">
        <v>0</v>
      </c>
      <c r="F19" s="42" t="s">
        <v>377</v>
      </c>
      <c r="G19" s="42" t="s">
        <v>422</v>
      </c>
      <c r="H19" s="43">
        <f t="shared" si="0"/>
        <v>66.14</v>
      </c>
      <c r="I19" s="42" t="s">
        <v>76</v>
      </c>
      <c r="J19" s="42" t="s">
        <v>317</v>
      </c>
      <c r="K19" s="88"/>
      <c r="L19" s="89">
        <f t="shared" si="1"/>
        <v>160.13999999999999</v>
      </c>
      <c r="M19" s="93" t="s">
        <v>65</v>
      </c>
      <c r="N19" s="91" t="s">
        <v>423</v>
      </c>
      <c r="O19" s="92" t="s">
        <v>91</v>
      </c>
    </row>
    <row r="20" spans="1:15" ht="14" x14ac:dyDescent="0.3">
      <c r="A20" s="44" t="s">
        <v>424</v>
      </c>
      <c r="B20" s="38" t="s">
        <v>20</v>
      </c>
      <c r="C20" s="45" t="s">
        <v>234</v>
      </c>
      <c r="D20" s="40" t="s">
        <v>425</v>
      </c>
      <c r="E20" s="41" t="s">
        <v>76</v>
      </c>
      <c r="F20" s="42" t="s">
        <v>426</v>
      </c>
      <c r="G20" s="42" t="s">
        <v>427</v>
      </c>
      <c r="H20" s="43">
        <f t="shared" si="0"/>
        <v>80.92</v>
      </c>
      <c r="I20" s="42" t="s">
        <v>55</v>
      </c>
      <c r="J20" s="42" t="s">
        <v>385</v>
      </c>
      <c r="K20" s="88"/>
      <c r="L20" s="89">
        <f t="shared" si="1"/>
        <v>158.92000000000002</v>
      </c>
      <c r="M20" s="93" t="s">
        <v>55</v>
      </c>
      <c r="N20" s="91" t="s">
        <v>428</v>
      </c>
      <c r="O20" s="92" t="s">
        <v>65</v>
      </c>
    </row>
    <row r="21" spans="1:15" ht="14" x14ac:dyDescent="0.3">
      <c r="A21" s="37" t="s">
        <v>386</v>
      </c>
      <c r="B21" s="38" t="s">
        <v>387</v>
      </c>
      <c r="C21" s="39"/>
      <c r="D21" s="40" t="s">
        <v>429</v>
      </c>
      <c r="E21" s="41" t="s">
        <v>79</v>
      </c>
      <c r="F21" s="42" t="s">
        <v>430</v>
      </c>
      <c r="G21" s="42" t="s">
        <v>431</v>
      </c>
      <c r="H21" s="43">
        <f t="shared" si="0"/>
        <v>104.85</v>
      </c>
      <c r="I21" s="42" t="s">
        <v>0</v>
      </c>
      <c r="J21" s="42" t="s">
        <v>390</v>
      </c>
      <c r="K21" s="88"/>
      <c r="L21" s="89">
        <f t="shared" si="1"/>
        <v>142.85</v>
      </c>
      <c r="M21" s="93" t="s">
        <v>61</v>
      </c>
      <c r="N21" s="91" t="s">
        <v>330</v>
      </c>
      <c r="O21" s="92" t="s">
        <v>0</v>
      </c>
    </row>
    <row r="22" spans="1:15" ht="14" x14ac:dyDescent="0.3">
      <c r="A22" s="37" t="s">
        <v>400</v>
      </c>
      <c r="B22" s="38" t="s">
        <v>20</v>
      </c>
      <c r="C22" s="39" t="s">
        <v>216</v>
      </c>
      <c r="D22" s="40" t="s">
        <v>364</v>
      </c>
      <c r="E22" s="41" t="s">
        <v>71</v>
      </c>
      <c r="F22" s="42" t="s">
        <v>361</v>
      </c>
      <c r="G22" s="42" t="s">
        <v>432</v>
      </c>
      <c r="H22" s="43">
        <f t="shared" si="0"/>
        <v>78.97999999999999</v>
      </c>
      <c r="I22" s="42" t="s">
        <v>61</v>
      </c>
      <c r="J22" s="42" t="s">
        <v>390</v>
      </c>
      <c r="K22" s="88"/>
      <c r="L22" s="89">
        <f t="shared" si="1"/>
        <v>141.97999999999999</v>
      </c>
      <c r="M22" s="93" t="s">
        <v>76</v>
      </c>
      <c r="N22" s="91" t="s">
        <v>415</v>
      </c>
      <c r="O22" s="92" t="s">
        <v>88</v>
      </c>
    </row>
    <row r="23" spans="1:15" ht="14" x14ac:dyDescent="0.3">
      <c r="A23" s="46" t="s">
        <v>433</v>
      </c>
      <c r="B23" s="38" t="s">
        <v>20</v>
      </c>
      <c r="C23" s="45" t="s">
        <v>118</v>
      </c>
      <c r="D23" s="40" t="s">
        <v>434</v>
      </c>
      <c r="E23" s="41" t="s">
        <v>65</v>
      </c>
      <c r="F23" s="42" t="s">
        <v>377</v>
      </c>
      <c r="G23" s="42" t="s">
        <v>435</v>
      </c>
      <c r="H23" s="43">
        <f t="shared" si="0"/>
        <v>50.23</v>
      </c>
      <c r="I23" s="42" t="s">
        <v>71</v>
      </c>
      <c r="J23" s="42" t="s">
        <v>317</v>
      </c>
      <c r="K23" s="88"/>
      <c r="L23" s="89">
        <f t="shared" si="1"/>
        <v>139.22999999999999</v>
      </c>
      <c r="M23" s="93" t="s">
        <v>80</v>
      </c>
      <c r="N23" s="91" t="s">
        <v>345</v>
      </c>
      <c r="O23" s="92" t="s">
        <v>79</v>
      </c>
    </row>
    <row r="24" spans="1:15" ht="14" x14ac:dyDescent="0.3">
      <c r="A24" s="46" t="s">
        <v>436</v>
      </c>
      <c r="B24" s="38" t="s">
        <v>20</v>
      </c>
      <c r="C24" s="45" t="s">
        <v>218</v>
      </c>
      <c r="D24" s="40" t="s">
        <v>406</v>
      </c>
      <c r="E24" s="41" t="s">
        <v>58</v>
      </c>
      <c r="F24" s="42" t="s">
        <v>437</v>
      </c>
      <c r="G24" s="42" t="s">
        <v>438</v>
      </c>
      <c r="H24" s="43">
        <f t="shared" si="0"/>
        <v>43.22</v>
      </c>
      <c r="I24" s="42" t="s">
        <v>91</v>
      </c>
      <c r="J24" s="42" t="s">
        <v>363</v>
      </c>
      <c r="K24" s="88" t="s">
        <v>62</v>
      </c>
      <c r="L24" s="89">
        <f t="shared" si="1"/>
        <v>135.22</v>
      </c>
      <c r="M24" s="93" t="s">
        <v>71</v>
      </c>
      <c r="N24" s="91" t="s">
        <v>428</v>
      </c>
      <c r="O24" s="92" t="s">
        <v>65</v>
      </c>
    </row>
    <row r="25" spans="1:15" ht="14" x14ac:dyDescent="0.3">
      <c r="A25" s="37" t="s">
        <v>397</v>
      </c>
      <c r="B25" s="38" t="s">
        <v>20</v>
      </c>
      <c r="C25" s="39" t="s">
        <v>119</v>
      </c>
      <c r="D25" s="40" t="s">
        <v>396</v>
      </c>
      <c r="E25" s="41" t="s">
        <v>91</v>
      </c>
      <c r="F25" s="42" t="s">
        <v>409</v>
      </c>
      <c r="G25" s="42" t="s">
        <v>439</v>
      </c>
      <c r="H25" s="43">
        <f t="shared" si="0"/>
        <v>62</v>
      </c>
      <c r="I25" s="42" t="s">
        <v>80</v>
      </c>
      <c r="J25" s="42" t="s">
        <v>390</v>
      </c>
      <c r="K25" s="88"/>
      <c r="L25" s="89">
        <f t="shared" si="1"/>
        <v>113</v>
      </c>
      <c r="M25" s="93" t="s">
        <v>88</v>
      </c>
      <c r="N25" s="91" t="s">
        <v>380</v>
      </c>
      <c r="O25" s="94" t="s">
        <v>58</v>
      </c>
    </row>
    <row r="26" spans="1:15" ht="14" x14ac:dyDescent="0.3">
      <c r="A26" s="47" t="s">
        <v>440</v>
      </c>
      <c r="B26" s="38" t="s">
        <v>20</v>
      </c>
      <c r="C26" s="39" t="s">
        <v>441</v>
      </c>
      <c r="D26" s="40" t="s">
        <v>331</v>
      </c>
      <c r="E26" s="41" t="s">
        <v>88</v>
      </c>
      <c r="F26" s="42" t="s">
        <v>367</v>
      </c>
      <c r="G26" s="42" t="s">
        <v>442</v>
      </c>
      <c r="H26" s="43">
        <f t="shared" si="0"/>
        <v>49.05</v>
      </c>
      <c r="I26" s="42" t="s">
        <v>88</v>
      </c>
      <c r="J26" s="42" t="s">
        <v>373</v>
      </c>
      <c r="K26" s="88"/>
      <c r="L26" s="89">
        <f t="shared" si="1"/>
        <v>100.05</v>
      </c>
      <c r="M26" s="93" t="s">
        <v>91</v>
      </c>
      <c r="N26" s="91" t="s">
        <v>443</v>
      </c>
      <c r="O26" s="94" t="s">
        <v>76</v>
      </c>
    </row>
    <row r="27" spans="1:15" ht="14" x14ac:dyDescent="0.3">
      <c r="A27" s="48" t="s">
        <v>370</v>
      </c>
      <c r="B27" s="49" t="s">
        <v>20</v>
      </c>
      <c r="C27" s="50" t="s">
        <v>199</v>
      </c>
      <c r="D27" s="51" t="s">
        <v>444</v>
      </c>
      <c r="E27" s="52" t="s">
        <v>12</v>
      </c>
      <c r="F27" s="53" t="s">
        <v>434</v>
      </c>
      <c r="G27" s="53" t="s">
        <v>445</v>
      </c>
      <c r="H27" s="54" t="s">
        <v>358</v>
      </c>
      <c r="I27" s="53" t="s">
        <v>79</v>
      </c>
      <c r="J27" s="53" t="s">
        <v>330</v>
      </c>
      <c r="K27" s="95"/>
      <c r="L27" s="96">
        <f t="shared" si="1"/>
        <v>88</v>
      </c>
      <c r="M27" s="97" t="s">
        <v>79</v>
      </c>
      <c r="N27" s="98" t="s">
        <v>401</v>
      </c>
      <c r="O27" s="99" t="s">
        <v>61</v>
      </c>
    </row>
  </sheetData>
  <sheetProtection selectLockedCells="1" selectUnlockedCells="1"/>
  <mergeCells count="8">
    <mergeCell ref="A1:O1"/>
    <mergeCell ref="D13:E13"/>
    <mergeCell ref="F13:I13"/>
    <mergeCell ref="J13:K13"/>
    <mergeCell ref="L13:M13"/>
    <mergeCell ref="N13:O13"/>
    <mergeCell ref="A13:A14"/>
    <mergeCell ref="B13:B14"/>
  </mergeCells>
  <pageMargins left="0.78749999999999998" right="0.78749999999999998" top="1.05277777777778" bottom="1.05277777777778" header="0.78749999999999998" footer="0.78749999999999998"/>
  <pageSetup paperSize="9" orientation="landscape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2E6D-45FF-4B88-8589-48C2FFBFF0DE}">
  <sheetPr>
    <tabColor indexed="50"/>
  </sheetPr>
  <dimension ref="A1:AY72"/>
  <sheetViews>
    <sheetView view="pageBreakPreview" zoomScaleNormal="51" zoomScaleSheetLayoutView="100" workbookViewId="0">
      <selection activeCell="R6" sqref="R6"/>
    </sheetView>
  </sheetViews>
  <sheetFormatPr defaultColWidth="11.08984375" defaultRowHeight="12.5" x14ac:dyDescent="0.25"/>
  <cols>
    <col min="1" max="1" width="22.1796875" customWidth="1"/>
    <col min="2" max="8" width="5.54296875" customWidth="1"/>
    <col min="9" max="9" width="6.36328125" customWidth="1"/>
    <col min="10" max="10" width="8.7265625" customWidth="1"/>
    <col min="11" max="12" width="9.1796875" customWidth="1"/>
    <col min="13" max="13" width="11.08984375" customWidth="1"/>
  </cols>
  <sheetData>
    <row r="1" spans="1:51" ht="19.399999999999999" customHeight="1" x14ac:dyDescent="0.4">
      <c r="A1" s="468"/>
      <c r="B1" s="767" t="s">
        <v>163</v>
      </c>
      <c r="C1" s="767"/>
      <c r="D1" s="767"/>
      <c r="E1" s="767"/>
      <c r="F1" s="767"/>
      <c r="G1" s="767"/>
      <c r="H1" s="767"/>
      <c r="I1" s="484"/>
      <c r="J1" s="768" t="s">
        <v>164</v>
      </c>
      <c r="K1" s="769" t="s">
        <v>2</v>
      </c>
      <c r="L1" s="770" t="s">
        <v>165</v>
      </c>
      <c r="M1" s="769" t="s">
        <v>11</v>
      </c>
    </row>
    <row r="2" spans="1:51" s="449" customFormat="1" ht="18" x14ac:dyDescent="0.4">
      <c r="A2" s="470" t="s">
        <v>166</v>
      </c>
      <c r="B2" s="471" t="s">
        <v>167</v>
      </c>
      <c r="C2" s="471" t="s">
        <v>168</v>
      </c>
      <c r="D2" s="471" t="s">
        <v>169</v>
      </c>
      <c r="E2" s="471" t="s">
        <v>170</v>
      </c>
      <c r="F2" s="471" t="s">
        <v>171</v>
      </c>
      <c r="G2" s="471" t="s">
        <v>172</v>
      </c>
      <c r="H2" s="471" t="s">
        <v>450</v>
      </c>
      <c r="I2" s="485" t="s">
        <v>43</v>
      </c>
      <c r="J2" s="768"/>
      <c r="K2" s="769"/>
      <c r="L2" s="770"/>
      <c r="M2" s="76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449" customFormat="1" ht="24.75" customHeight="1" x14ac:dyDescent="0.25">
      <c r="A3" s="730" t="s">
        <v>72</v>
      </c>
      <c r="B3" s="473">
        <v>19</v>
      </c>
      <c r="C3" s="473">
        <v>18</v>
      </c>
      <c r="D3" s="473">
        <v>23</v>
      </c>
      <c r="E3" s="473">
        <v>20</v>
      </c>
      <c r="F3" s="473">
        <v>18</v>
      </c>
      <c r="G3" s="473">
        <v>28</v>
      </c>
      <c r="H3" s="473">
        <v>17</v>
      </c>
      <c r="I3" s="473">
        <v>50</v>
      </c>
      <c r="J3" s="473">
        <f t="shared" ref="J3:J28" si="0">SUM(B3:I3)</f>
        <v>193</v>
      </c>
      <c r="K3" s="473">
        <v>33.53</v>
      </c>
      <c r="L3" s="481"/>
      <c r="M3" s="482">
        <f t="shared" ref="M3:M21" si="1">J3-K3-L3</f>
        <v>159.47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s="449" customFormat="1" ht="24.75" customHeight="1" x14ac:dyDescent="0.25">
      <c r="A4" s="726" t="s">
        <v>51</v>
      </c>
      <c r="B4" s="473">
        <v>17</v>
      </c>
      <c r="C4" s="473">
        <v>16</v>
      </c>
      <c r="D4" s="473">
        <v>15</v>
      </c>
      <c r="E4" s="473">
        <v>17</v>
      </c>
      <c r="F4" s="473">
        <v>7</v>
      </c>
      <c r="G4" s="473">
        <v>16</v>
      </c>
      <c r="H4" s="473">
        <v>10</v>
      </c>
      <c r="I4" s="473">
        <v>50</v>
      </c>
      <c r="J4" s="473">
        <f t="shared" si="0"/>
        <v>148</v>
      </c>
      <c r="K4" s="473">
        <v>16.34</v>
      </c>
      <c r="L4" s="481"/>
      <c r="M4" s="482">
        <f t="shared" si="1"/>
        <v>131.66</v>
      </c>
      <c r="N4" s="391">
        <f t="shared" ref="N4:N25" si="2">M4-M$3</f>
        <v>-27.810000000000002</v>
      </c>
      <c r="O4">
        <f t="shared" ref="O4:O24" si="3">M4-M3</f>
        <v>-27.810000000000002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449" customFormat="1" ht="24.75" customHeight="1" x14ac:dyDescent="0.25">
      <c r="A5" s="724" t="s">
        <v>198</v>
      </c>
      <c r="B5" s="473">
        <v>10</v>
      </c>
      <c r="C5" s="473">
        <v>14</v>
      </c>
      <c r="D5" s="473">
        <v>13</v>
      </c>
      <c r="E5" s="473">
        <v>20</v>
      </c>
      <c r="F5" s="473">
        <v>16</v>
      </c>
      <c r="G5" s="473">
        <v>15</v>
      </c>
      <c r="H5" s="473">
        <v>18</v>
      </c>
      <c r="I5" s="473">
        <v>50</v>
      </c>
      <c r="J5" s="473">
        <f t="shared" si="0"/>
        <v>156</v>
      </c>
      <c r="K5" s="473">
        <v>38.33</v>
      </c>
      <c r="L5" s="481"/>
      <c r="M5" s="482">
        <f t="shared" si="1"/>
        <v>117.67</v>
      </c>
      <c r="N5" s="391">
        <f t="shared" si="2"/>
        <v>-41.8</v>
      </c>
      <c r="O5">
        <f t="shared" si="3"/>
        <v>-13.989999999999995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449" customFormat="1" ht="24.75" customHeight="1" x14ac:dyDescent="0.25">
      <c r="A6" s="724" t="s">
        <v>106</v>
      </c>
      <c r="B6" s="473">
        <v>17</v>
      </c>
      <c r="C6" s="473">
        <v>13</v>
      </c>
      <c r="D6" s="473">
        <v>10</v>
      </c>
      <c r="E6" s="473">
        <v>20</v>
      </c>
      <c r="F6" s="473">
        <v>13</v>
      </c>
      <c r="G6" s="473">
        <v>17</v>
      </c>
      <c r="H6" s="473">
        <v>18</v>
      </c>
      <c r="I6" s="473">
        <v>50</v>
      </c>
      <c r="J6" s="473">
        <f t="shared" si="0"/>
        <v>158</v>
      </c>
      <c r="K6" s="473">
        <v>40.630000000000003</v>
      </c>
      <c r="L6" s="481"/>
      <c r="M6" s="482">
        <f t="shared" si="1"/>
        <v>117.37</v>
      </c>
      <c r="N6" s="391">
        <f t="shared" si="2"/>
        <v>-42.099999999999994</v>
      </c>
      <c r="O6">
        <f t="shared" si="3"/>
        <v>-0.29999999999999716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449" customFormat="1" ht="24.75" customHeight="1" x14ac:dyDescent="0.25">
      <c r="A7" s="722" t="s">
        <v>63</v>
      </c>
      <c r="B7" s="473">
        <v>14</v>
      </c>
      <c r="C7" s="473">
        <v>8</v>
      </c>
      <c r="D7" s="473">
        <v>11</v>
      </c>
      <c r="E7" s="473">
        <v>9</v>
      </c>
      <c r="F7" s="473">
        <v>15</v>
      </c>
      <c r="G7" s="473">
        <v>16</v>
      </c>
      <c r="H7" s="473">
        <v>15</v>
      </c>
      <c r="I7" s="473">
        <v>50</v>
      </c>
      <c r="J7" s="473">
        <f t="shared" si="0"/>
        <v>138</v>
      </c>
      <c r="K7" s="473">
        <v>26.82</v>
      </c>
      <c r="L7" s="481"/>
      <c r="M7" s="482">
        <f t="shared" si="1"/>
        <v>111.18</v>
      </c>
      <c r="N7" s="391">
        <f t="shared" si="2"/>
        <v>-48.289999999999992</v>
      </c>
      <c r="O7">
        <f t="shared" si="3"/>
        <v>-6.1899999999999977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449" customFormat="1" ht="24.75" customHeight="1" x14ac:dyDescent="0.25">
      <c r="A8" s="726" t="s">
        <v>54</v>
      </c>
      <c r="B8" s="473">
        <v>18</v>
      </c>
      <c r="C8" s="473">
        <v>8</v>
      </c>
      <c r="D8" s="473">
        <v>18</v>
      </c>
      <c r="E8" s="473">
        <v>20</v>
      </c>
      <c r="F8" s="473">
        <v>20</v>
      </c>
      <c r="G8" s="473">
        <v>9</v>
      </c>
      <c r="H8" s="473">
        <v>7</v>
      </c>
      <c r="I8" s="473">
        <v>50</v>
      </c>
      <c r="J8" s="473">
        <f t="shared" si="0"/>
        <v>150</v>
      </c>
      <c r="K8" s="473">
        <v>41.16</v>
      </c>
      <c r="L8" s="481"/>
      <c r="M8" s="482">
        <f t="shared" si="1"/>
        <v>108.84</v>
      </c>
      <c r="N8" s="391">
        <f t="shared" si="2"/>
        <v>-50.629999999999995</v>
      </c>
      <c r="O8">
        <f t="shared" si="3"/>
        <v>-2.3400000000000034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449" customFormat="1" ht="24.75" customHeight="1" x14ac:dyDescent="0.25">
      <c r="A9" s="726" t="s">
        <v>222</v>
      </c>
      <c r="B9" s="473">
        <v>7</v>
      </c>
      <c r="C9" s="473">
        <v>17</v>
      </c>
      <c r="D9" s="473">
        <v>16</v>
      </c>
      <c r="E9" s="473">
        <v>21</v>
      </c>
      <c r="F9" s="473">
        <v>11</v>
      </c>
      <c r="G9" s="473">
        <v>13</v>
      </c>
      <c r="H9" s="473">
        <v>4</v>
      </c>
      <c r="I9" s="473">
        <v>50</v>
      </c>
      <c r="J9" s="473">
        <f t="shared" si="0"/>
        <v>139</v>
      </c>
      <c r="K9" s="473">
        <v>31.58</v>
      </c>
      <c r="L9" s="481"/>
      <c r="M9" s="482">
        <f t="shared" si="1"/>
        <v>107.42</v>
      </c>
      <c r="N9" s="391">
        <f t="shared" si="2"/>
        <v>-52.05</v>
      </c>
      <c r="O9">
        <f t="shared" si="3"/>
        <v>-1.4200000000000017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449" customFormat="1" ht="24.75" customHeight="1" x14ac:dyDescent="0.25">
      <c r="A10" s="724" t="s">
        <v>191</v>
      </c>
      <c r="B10" s="473">
        <v>6</v>
      </c>
      <c r="C10" s="473">
        <v>15</v>
      </c>
      <c r="D10" s="473">
        <v>16</v>
      </c>
      <c r="E10" s="473">
        <v>20</v>
      </c>
      <c r="F10" s="473">
        <v>8</v>
      </c>
      <c r="G10" s="473">
        <v>18</v>
      </c>
      <c r="H10" s="473">
        <v>13</v>
      </c>
      <c r="I10" s="473">
        <v>50</v>
      </c>
      <c r="J10" s="473">
        <f t="shared" si="0"/>
        <v>146</v>
      </c>
      <c r="K10" s="473">
        <v>40.130000000000003</v>
      </c>
      <c r="L10" s="481"/>
      <c r="M10" s="482">
        <f t="shared" si="1"/>
        <v>105.87</v>
      </c>
      <c r="N10" s="391">
        <f t="shared" si="2"/>
        <v>-53.599999999999994</v>
      </c>
      <c r="O10">
        <f t="shared" si="3"/>
        <v>-1.5499999999999972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s="449" customFormat="1" ht="24.75" customHeight="1" x14ac:dyDescent="0.25">
      <c r="A11" s="722" t="s">
        <v>56</v>
      </c>
      <c r="B11" s="473">
        <v>14</v>
      </c>
      <c r="C11" s="473">
        <v>16</v>
      </c>
      <c r="D11" s="473">
        <v>11</v>
      </c>
      <c r="E11" s="473">
        <v>18</v>
      </c>
      <c r="F11" s="473">
        <v>12</v>
      </c>
      <c r="G11" s="473">
        <v>16</v>
      </c>
      <c r="H11" s="473">
        <v>8</v>
      </c>
      <c r="I11" s="473">
        <v>50</v>
      </c>
      <c r="J11" s="473">
        <f t="shared" si="0"/>
        <v>145</v>
      </c>
      <c r="K11" s="473">
        <v>41.41</v>
      </c>
      <c r="L11" s="481"/>
      <c r="M11" s="482">
        <f t="shared" si="1"/>
        <v>103.59</v>
      </c>
      <c r="N11" s="391">
        <f t="shared" si="2"/>
        <v>-55.879999999999995</v>
      </c>
      <c r="O11">
        <f t="shared" si="3"/>
        <v>-2.2800000000000011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449" customFormat="1" ht="24.75" customHeight="1" x14ac:dyDescent="0.25">
      <c r="A12" s="726" t="s">
        <v>150</v>
      </c>
      <c r="B12" s="473">
        <v>14</v>
      </c>
      <c r="C12" s="473">
        <v>14</v>
      </c>
      <c r="D12" s="473">
        <v>19</v>
      </c>
      <c r="E12" s="473">
        <v>20</v>
      </c>
      <c r="F12" s="473">
        <v>0</v>
      </c>
      <c r="G12" s="473">
        <v>14</v>
      </c>
      <c r="H12" s="473">
        <v>1</v>
      </c>
      <c r="I12" s="473">
        <v>50</v>
      </c>
      <c r="J12" s="473">
        <f t="shared" si="0"/>
        <v>132</v>
      </c>
      <c r="K12" s="473">
        <v>33.53</v>
      </c>
      <c r="L12" s="481"/>
      <c r="M12" s="482">
        <f t="shared" si="1"/>
        <v>98.47</v>
      </c>
      <c r="N12" s="391">
        <f t="shared" si="2"/>
        <v>-61</v>
      </c>
      <c r="O12">
        <f t="shared" si="3"/>
        <v>-5.1200000000000045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449" customFormat="1" ht="24.75" customHeight="1" x14ac:dyDescent="0.25">
      <c r="A13" s="726" t="s">
        <v>139</v>
      </c>
      <c r="B13" s="473">
        <v>9</v>
      </c>
      <c r="C13" s="473">
        <v>9</v>
      </c>
      <c r="D13" s="473">
        <v>13</v>
      </c>
      <c r="E13" s="473">
        <v>9</v>
      </c>
      <c r="F13" s="473">
        <v>8</v>
      </c>
      <c r="G13" s="473">
        <v>15</v>
      </c>
      <c r="H13" s="473">
        <v>13</v>
      </c>
      <c r="I13" s="473">
        <v>50</v>
      </c>
      <c r="J13" s="473">
        <f t="shared" si="0"/>
        <v>126</v>
      </c>
      <c r="K13" s="473">
        <v>30.61</v>
      </c>
      <c r="L13" s="481"/>
      <c r="M13" s="482">
        <f t="shared" si="1"/>
        <v>95.39</v>
      </c>
      <c r="N13" s="391">
        <f t="shared" si="2"/>
        <v>-64.08</v>
      </c>
      <c r="O13">
        <f t="shared" si="3"/>
        <v>-3.0799999999999983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449" customFormat="1" ht="24.75" customHeight="1" x14ac:dyDescent="0.25">
      <c r="A14" s="726" t="s">
        <v>97</v>
      </c>
      <c r="B14" s="473">
        <v>9</v>
      </c>
      <c r="C14" s="473">
        <v>19</v>
      </c>
      <c r="D14" s="473">
        <v>11</v>
      </c>
      <c r="E14" s="473">
        <v>20</v>
      </c>
      <c r="F14" s="473">
        <v>15</v>
      </c>
      <c r="G14" s="473">
        <v>14</v>
      </c>
      <c r="H14" s="473">
        <v>14</v>
      </c>
      <c r="I14" s="473">
        <v>50</v>
      </c>
      <c r="J14" s="473">
        <f t="shared" si="0"/>
        <v>152</v>
      </c>
      <c r="K14" s="473">
        <v>59.52</v>
      </c>
      <c r="L14" s="481"/>
      <c r="M14" s="482">
        <f t="shared" si="1"/>
        <v>92.47999999999999</v>
      </c>
      <c r="N14" s="391">
        <f t="shared" si="2"/>
        <v>-66.990000000000009</v>
      </c>
      <c r="O14">
        <f t="shared" si="3"/>
        <v>-2.9100000000000108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449" customFormat="1" ht="24.75" customHeight="1" x14ac:dyDescent="0.25">
      <c r="A15" s="724" t="s">
        <v>66</v>
      </c>
      <c r="B15" s="473">
        <v>15</v>
      </c>
      <c r="C15" s="473">
        <v>15</v>
      </c>
      <c r="D15" s="473">
        <v>16</v>
      </c>
      <c r="E15" s="473">
        <v>8</v>
      </c>
      <c r="F15" s="473">
        <v>9</v>
      </c>
      <c r="G15" s="473">
        <v>0</v>
      </c>
      <c r="H15" s="473">
        <v>12</v>
      </c>
      <c r="I15" s="473">
        <v>50</v>
      </c>
      <c r="J15" s="473">
        <f t="shared" si="0"/>
        <v>125</v>
      </c>
      <c r="K15" s="473">
        <v>35.03</v>
      </c>
      <c r="L15" s="481"/>
      <c r="M15" s="482">
        <f t="shared" si="1"/>
        <v>89.97</v>
      </c>
      <c r="N15" s="391">
        <f t="shared" si="2"/>
        <v>-69.5</v>
      </c>
      <c r="O15">
        <f t="shared" si="3"/>
        <v>-2.5099999999999909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449" customFormat="1" ht="24.75" customHeight="1" x14ac:dyDescent="0.25">
      <c r="A16" s="728" t="s">
        <v>454</v>
      </c>
      <c r="B16" s="473">
        <v>5</v>
      </c>
      <c r="C16" s="473">
        <v>0</v>
      </c>
      <c r="D16" s="473">
        <v>11</v>
      </c>
      <c r="E16" s="473">
        <v>18</v>
      </c>
      <c r="F16" s="473">
        <v>10</v>
      </c>
      <c r="G16" s="473">
        <v>6</v>
      </c>
      <c r="H16" s="473">
        <v>8</v>
      </c>
      <c r="I16" s="473">
        <v>50</v>
      </c>
      <c r="J16" s="473">
        <f t="shared" si="0"/>
        <v>108</v>
      </c>
      <c r="K16" s="473">
        <v>30.78</v>
      </c>
      <c r="L16" s="481"/>
      <c r="M16" s="482">
        <f t="shared" si="1"/>
        <v>77.22</v>
      </c>
      <c r="N16" s="391">
        <f t="shared" si="2"/>
        <v>-82.25</v>
      </c>
      <c r="O16">
        <f t="shared" si="3"/>
        <v>-12.75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449" customFormat="1" ht="24.75" customHeight="1" x14ac:dyDescent="0.25">
      <c r="A17" s="724" t="s">
        <v>455</v>
      </c>
      <c r="B17" s="473">
        <v>14</v>
      </c>
      <c r="C17" s="473">
        <v>0</v>
      </c>
      <c r="D17" s="473">
        <v>19</v>
      </c>
      <c r="E17" s="473">
        <v>8</v>
      </c>
      <c r="F17" s="473">
        <v>7</v>
      </c>
      <c r="G17" s="473">
        <v>13</v>
      </c>
      <c r="H17" s="473">
        <v>5</v>
      </c>
      <c r="I17" s="473">
        <v>50</v>
      </c>
      <c r="J17" s="473">
        <f t="shared" si="0"/>
        <v>116</v>
      </c>
      <c r="K17" s="473">
        <v>39.39</v>
      </c>
      <c r="L17" s="481"/>
      <c r="M17" s="482">
        <f t="shared" si="1"/>
        <v>76.61</v>
      </c>
      <c r="N17" s="391">
        <f t="shared" si="2"/>
        <v>-82.86</v>
      </c>
      <c r="O17">
        <f t="shared" si="3"/>
        <v>-0.60999999999999943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449" customFormat="1" ht="24.75" customHeight="1" x14ac:dyDescent="0.25">
      <c r="A18" s="722" t="s">
        <v>117</v>
      </c>
      <c r="B18" s="473">
        <v>15</v>
      </c>
      <c r="C18" s="473">
        <v>15</v>
      </c>
      <c r="D18" s="473">
        <v>11</v>
      </c>
      <c r="E18" s="473">
        <v>19</v>
      </c>
      <c r="F18" s="473">
        <v>15</v>
      </c>
      <c r="G18" s="473">
        <v>14</v>
      </c>
      <c r="H18" s="473">
        <v>14</v>
      </c>
      <c r="I18" s="473">
        <v>50</v>
      </c>
      <c r="J18" s="473">
        <f t="shared" si="0"/>
        <v>153</v>
      </c>
      <c r="K18" s="473">
        <v>83.17</v>
      </c>
      <c r="L18" s="481"/>
      <c r="M18" s="482">
        <f t="shared" si="1"/>
        <v>69.83</v>
      </c>
      <c r="N18" s="391">
        <f t="shared" si="2"/>
        <v>-89.64</v>
      </c>
      <c r="O18">
        <f t="shared" si="3"/>
        <v>-6.7800000000000011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449" customFormat="1" ht="24.75" customHeight="1" x14ac:dyDescent="0.25">
      <c r="A19" s="726" t="s">
        <v>113</v>
      </c>
      <c r="B19" s="473">
        <v>5</v>
      </c>
      <c r="C19" s="473">
        <v>18</v>
      </c>
      <c r="D19" s="473">
        <v>0</v>
      </c>
      <c r="E19" s="473">
        <v>8</v>
      </c>
      <c r="F19" s="473">
        <v>8</v>
      </c>
      <c r="G19" s="473">
        <v>0</v>
      </c>
      <c r="H19" s="473">
        <v>14</v>
      </c>
      <c r="I19" s="473">
        <v>50</v>
      </c>
      <c r="J19" s="473">
        <f t="shared" si="0"/>
        <v>103</v>
      </c>
      <c r="K19" s="473">
        <v>51.36</v>
      </c>
      <c r="L19" s="481"/>
      <c r="M19" s="482">
        <f t="shared" si="1"/>
        <v>51.64</v>
      </c>
      <c r="N19" s="391">
        <f t="shared" si="2"/>
        <v>-107.83</v>
      </c>
      <c r="O19">
        <f t="shared" si="3"/>
        <v>-18.189999999999998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449" customFormat="1" ht="24.75" customHeight="1" x14ac:dyDescent="0.25">
      <c r="A20" s="726" t="s">
        <v>36</v>
      </c>
      <c r="B20" s="473">
        <v>13</v>
      </c>
      <c r="C20" s="473">
        <v>5</v>
      </c>
      <c r="D20" s="473">
        <v>0</v>
      </c>
      <c r="E20" s="473">
        <v>18</v>
      </c>
      <c r="F20" s="473">
        <v>0</v>
      </c>
      <c r="G20" s="473">
        <v>6</v>
      </c>
      <c r="H20" s="473">
        <v>5</v>
      </c>
      <c r="I20" s="473">
        <v>50</v>
      </c>
      <c r="J20" s="473">
        <f t="shared" si="0"/>
        <v>97</v>
      </c>
      <c r="K20" s="473">
        <v>48.05</v>
      </c>
      <c r="L20" s="481"/>
      <c r="M20" s="482">
        <f t="shared" si="1"/>
        <v>48.95</v>
      </c>
      <c r="N20" s="391">
        <f t="shared" si="2"/>
        <v>-110.52</v>
      </c>
      <c r="O20">
        <f t="shared" si="3"/>
        <v>-2.6899999999999977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449" customFormat="1" ht="24.75" customHeight="1" x14ac:dyDescent="0.25">
      <c r="A21" s="734" t="s">
        <v>154</v>
      </c>
      <c r="B21" s="473">
        <v>0</v>
      </c>
      <c r="C21" s="473">
        <v>6</v>
      </c>
      <c r="D21" s="473">
        <v>0</v>
      </c>
      <c r="E21" s="473">
        <v>9</v>
      </c>
      <c r="F21" s="473">
        <v>7</v>
      </c>
      <c r="G21" s="473">
        <v>0</v>
      </c>
      <c r="H21" s="473">
        <v>11</v>
      </c>
      <c r="I21" s="473">
        <v>50</v>
      </c>
      <c r="J21" s="473">
        <f t="shared" si="0"/>
        <v>83</v>
      </c>
      <c r="K21" s="473">
        <v>61.2</v>
      </c>
      <c r="L21" s="481"/>
      <c r="M21" s="482">
        <f t="shared" si="1"/>
        <v>21.799999999999997</v>
      </c>
      <c r="N21" s="391">
        <f t="shared" si="2"/>
        <v>-137.67000000000002</v>
      </c>
      <c r="O21">
        <f t="shared" si="3"/>
        <v>-27.150000000000006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449" customFormat="1" ht="24.75" customHeight="1" x14ac:dyDescent="0.3">
      <c r="A22" s="419"/>
      <c r="B22" s="473"/>
      <c r="C22" s="473"/>
      <c r="D22" s="473"/>
      <c r="E22" s="473"/>
      <c r="F22" s="473"/>
      <c r="G22" s="473"/>
      <c r="H22" s="473"/>
      <c r="I22" s="473"/>
      <c r="J22" s="473">
        <f t="shared" si="0"/>
        <v>0</v>
      </c>
      <c r="K22" s="473"/>
      <c r="L22" s="481"/>
      <c r="M22" s="482">
        <f t="shared" ref="M22:M42" si="4">J22-K22-L22</f>
        <v>0</v>
      </c>
      <c r="N22" s="391">
        <f t="shared" si="2"/>
        <v>-159.47</v>
      </c>
      <c r="O22">
        <f t="shared" si="3"/>
        <v>-21.799999999999997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449" customFormat="1" ht="24.75" customHeight="1" x14ac:dyDescent="0.3">
      <c r="A23" s="419"/>
      <c r="B23" s="473"/>
      <c r="C23" s="473"/>
      <c r="D23" s="473"/>
      <c r="E23" s="473"/>
      <c r="F23" s="473"/>
      <c r="G23" s="473"/>
      <c r="H23" s="473"/>
      <c r="I23" s="473"/>
      <c r="J23" s="473">
        <f t="shared" si="0"/>
        <v>0</v>
      </c>
      <c r="K23" s="473"/>
      <c r="L23" s="481"/>
      <c r="M23" s="482">
        <f t="shared" si="4"/>
        <v>0</v>
      </c>
      <c r="N23" s="391">
        <f t="shared" si="2"/>
        <v>-159.47</v>
      </c>
      <c r="O23">
        <f t="shared" si="3"/>
        <v>0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449" customFormat="1" ht="24.75" customHeight="1" x14ac:dyDescent="0.3">
      <c r="A24" s="419"/>
      <c r="B24" s="473"/>
      <c r="C24" s="473"/>
      <c r="D24" s="473"/>
      <c r="E24" s="473"/>
      <c r="F24" s="473"/>
      <c r="G24" s="473"/>
      <c r="H24" s="473"/>
      <c r="I24" s="473"/>
      <c r="J24" s="473">
        <f t="shared" si="0"/>
        <v>0</v>
      </c>
      <c r="K24" s="473"/>
      <c r="L24" s="481"/>
      <c r="M24" s="482">
        <f t="shared" si="4"/>
        <v>0</v>
      </c>
      <c r="N24" s="391">
        <f t="shared" si="2"/>
        <v>-159.47</v>
      </c>
      <c r="O24">
        <f t="shared" si="3"/>
        <v>0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449" customFormat="1" ht="24.75" customHeight="1" x14ac:dyDescent="0.3">
      <c r="A25" s="419"/>
      <c r="B25" s="473"/>
      <c r="C25" s="473"/>
      <c r="D25" s="473"/>
      <c r="E25" s="473"/>
      <c r="F25" s="473"/>
      <c r="G25" s="473"/>
      <c r="H25" s="473"/>
      <c r="I25" s="473"/>
      <c r="J25" s="473">
        <f t="shared" si="0"/>
        <v>0</v>
      </c>
      <c r="K25" s="473"/>
      <c r="L25" s="481"/>
      <c r="M25" s="482">
        <f t="shared" si="4"/>
        <v>0</v>
      </c>
      <c r="N25" s="391">
        <f t="shared" si="2"/>
        <v>-159.47</v>
      </c>
      <c r="O25">
        <f>M25-M23</f>
        <v>0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24" customHeight="1" x14ac:dyDescent="0.3">
      <c r="A26" s="419"/>
      <c r="B26" s="473"/>
      <c r="C26" s="473"/>
      <c r="D26" s="473"/>
      <c r="E26" s="473"/>
      <c r="F26" s="473"/>
      <c r="G26" s="473"/>
      <c r="H26" s="473"/>
      <c r="I26" s="473"/>
      <c r="J26" s="473">
        <f t="shared" si="0"/>
        <v>0</v>
      </c>
      <c r="K26" s="473"/>
      <c r="L26" s="481"/>
      <c r="M26" s="482">
        <f t="shared" si="4"/>
        <v>0</v>
      </c>
    </row>
    <row r="27" spans="1:51" s="449" customFormat="1" ht="24.75" customHeight="1" x14ac:dyDescent="0.3">
      <c r="A27" s="419"/>
      <c r="B27" s="473"/>
      <c r="C27" s="473"/>
      <c r="D27" s="473"/>
      <c r="E27" s="473"/>
      <c r="F27" s="473"/>
      <c r="G27" s="473"/>
      <c r="H27" s="473"/>
      <c r="I27" s="473"/>
      <c r="J27" s="473">
        <f t="shared" si="0"/>
        <v>0</v>
      </c>
      <c r="K27" s="473"/>
      <c r="L27" s="481"/>
      <c r="M27" s="482">
        <f t="shared" si="4"/>
        <v>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449" customFormat="1" ht="24.75" customHeight="1" x14ac:dyDescent="0.3">
      <c r="A28" s="419"/>
      <c r="B28" s="473"/>
      <c r="C28" s="473"/>
      <c r="D28" s="473"/>
      <c r="E28" s="473"/>
      <c r="F28" s="473"/>
      <c r="G28" s="473"/>
      <c r="H28" s="473"/>
      <c r="I28" s="473"/>
      <c r="J28" s="473">
        <f t="shared" si="0"/>
        <v>0</v>
      </c>
      <c r="K28" s="473"/>
      <c r="L28" s="481"/>
      <c r="M28" s="482">
        <f t="shared" si="4"/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449" customFormat="1" ht="24.75" customHeight="1" x14ac:dyDescent="0.35">
      <c r="A29" s="479"/>
      <c r="B29" s="480"/>
      <c r="C29" s="480"/>
      <c r="D29" s="480"/>
      <c r="E29" s="480"/>
      <c r="F29" s="480"/>
      <c r="G29" s="480"/>
      <c r="H29" s="480"/>
      <c r="I29" s="486"/>
      <c r="J29" s="473">
        <f t="shared" ref="J29:J42" si="5">SUM(B29:I29)</f>
        <v>0</v>
      </c>
      <c r="K29" s="486"/>
      <c r="L29" s="488"/>
      <c r="M29" s="482">
        <f t="shared" si="4"/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449" customFormat="1" ht="24.75" customHeight="1" x14ac:dyDescent="0.35">
      <c r="A30" s="479"/>
      <c r="B30" s="480"/>
      <c r="C30" s="480"/>
      <c r="D30" s="480"/>
      <c r="E30" s="480"/>
      <c r="F30" s="480"/>
      <c r="G30" s="480"/>
      <c r="H30" s="480"/>
      <c r="I30" s="486"/>
      <c r="J30" s="473">
        <f t="shared" si="5"/>
        <v>0</v>
      </c>
      <c r="K30" s="486"/>
      <c r="L30" s="488"/>
      <c r="M30" s="482">
        <f t="shared" si="4"/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449" customFormat="1" ht="24.75" customHeight="1" x14ac:dyDescent="0.35">
      <c r="A31" s="479"/>
      <c r="B31" s="480"/>
      <c r="C31" s="480"/>
      <c r="D31" s="480"/>
      <c r="E31" s="480"/>
      <c r="F31" s="480"/>
      <c r="G31" s="480"/>
      <c r="H31" s="480"/>
      <c r="I31" s="486"/>
      <c r="J31" s="473">
        <f t="shared" si="5"/>
        <v>0</v>
      </c>
      <c r="K31" s="486"/>
      <c r="L31" s="488"/>
      <c r="M31" s="482">
        <f t="shared" si="4"/>
        <v>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449" customFormat="1" ht="17.5" x14ac:dyDescent="0.35">
      <c r="A32" s="479"/>
      <c r="B32" s="480"/>
      <c r="C32" s="480"/>
      <c r="D32" s="480"/>
      <c r="E32" s="480"/>
      <c r="F32" s="480"/>
      <c r="G32" s="480"/>
      <c r="H32" s="480"/>
      <c r="I32" s="486"/>
      <c r="J32" s="473">
        <f t="shared" si="5"/>
        <v>0</v>
      </c>
      <c r="K32" s="486"/>
      <c r="L32" s="488"/>
      <c r="M32" s="482">
        <f t="shared" si="4"/>
        <v>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449" customFormat="1" ht="17.5" x14ac:dyDescent="0.35">
      <c r="A33" s="479"/>
      <c r="B33" s="480"/>
      <c r="C33" s="480"/>
      <c r="D33" s="480"/>
      <c r="E33" s="480"/>
      <c r="F33" s="480"/>
      <c r="G33" s="480"/>
      <c r="H33" s="480"/>
      <c r="I33" s="486"/>
      <c r="J33" s="473">
        <f t="shared" si="5"/>
        <v>0</v>
      </c>
      <c r="K33" s="486"/>
      <c r="L33" s="488"/>
      <c r="M33" s="482">
        <f t="shared" si="4"/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449" customFormat="1" ht="17.5" x14ac:dyDescent="0.35">
      <c r="A34" s="479"/>
      <c r="B34" s="480"/>
      <c r="C34" s="480"/>
      <c r="D34" s="480"/>
      <c r="E34" s="480"/>
      <c r="F34" s="480"/>
      <c r="G34" s="480"/>
      <c r="H34" s="480"/>
      <c r="I34" s="486"/>
      <c r="J34" s="473">
        <f t="shared" si="5"/>
        <v>0</v>
      </c>
      <c r="K34" s="486"/>
      <c r="L34" s="488"/>
      <c r="M34" s="482">
        <f t="shared" si="4"/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449" customFormat="1" ht="17.5" x14ac:dyDescent="0.35">
      <c r="A35" s="479"/>
      <c r="B35" s="480"/>
      <c r="C35" s="480"/>
      <c r="D35" s="480"/>
      <c r="E35" s="480"/>
      <c r="F35" s="480"/>
      <c r="G35" s="480"/>
      <c r="H35" s="480"/>
      <c r="I35" s="486"/>
      <c r="J35" s="473">
        <f t="shared" si="5"/>
        <v>0</v>
      </c>
      <c r="K35" s="486"/>
      <c r="L35" s="488"/>
      <c r="M35" s="482">
        <f t="shared" si="4"/>
        <v>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449" customFormat="1" ht="17.5" x14ac:dyDescent="0.35">
      <c r="A36" s="479"/>
      <c r="B36" s="480"/>
      <c r="C36" s="480"/>
      <c r="D36" s="480"/>
      <c r="E36" s="480"/>
      <c r="F36" s="480"/>
      <c r="G36" s="480"/>
      <c r="H36" s="480"/>
      <c r="I36" s="486"/>
      <c r="J36" s="473">
        <f t="shared" si="5"/>
        <v>0</v>
      </c>
      <c r="K36" s="486"/>
      <c r="L36" s="488"/>
      <c r="M36" s="482">
        <f t="shared" si="4"/>
        <v>0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449" customFormat="1" ht="17.5" x14ac:dyDescent="0.35">
      <c r="A37" s="479"/>
      <c r="B37" s="480"/>
      <c r="C37" s="480"/>
      <c r="D37" s="480"/>
      <c r="E37" s="480"/>
      <c r="F37" s="480"/>
      <c r="G37" s="480"/>
      <c r="H37" s="480"/>
      <c r="I37" s="486"/>
      <c r="J37" s="473">
        <f t="shared" si="5"/>
        <v>0</v>
      </c>
      <c r="K37" s="486"/>
      <c r="L37" s="488"/>
      <c r="M37" s="482">
        <f t="shared" si="4"/>
        <v>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449" customFormat="1" ht="17.5" x14ac:dyDescent="0.35">
      <c r="A38" s="479"/>
      <c r="B38" s="480"/>
      <c r="C38" s="480"/>
      <c r="D38" s="480"/>
      <c r="E38" s="480"/>
      <c r="F38" s="480"/>
      <c r="G38" s="480"/>
      <c r="H38" s="480"/>
      <c r="I38" s="486"/>
      <c r="J38" s="473">
        <f t="shared" si="5"/>
        <v>0</v>
      </c>
      <c r="K38" s="486"/>
      <c r="L38" s="488"/>
      <c r="M38" s="482">
        <f t="shared" si="4"/>
        <v>0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449" customFormat="1" ht="17.5" x14ac:dyDescent="0.35">
      <c r="A39" s="479"/>
      <c r="B39" s="480"/>
      <c r="C39" s="480"/>
      <c r="D39" s="480"/>
      <c r="E39" s="480"/>
      <c r="F39" s="480"/>
      <c r="G39" s="480"/>
      <c r="H39" s="480"/>
      <c r="I39" s="486"/>
      <c r="J39" s="473">
        <f t="shared" si="5"/>
        <v>0</v>
      </c>
      <c r="K39" s="486"/>
      <c r="L39" s="488"/>
      <c r="M39" s="482">
        <f t="shared" si="4"/>
        <v>0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449" customFormat="1" ht="17.5" x14ac:dyDescent="0.35">
      <c r="A40" s="479"/>
      <c r="B40" s="480"/>
      <c r="C40" s="480"/>
      <c r="D40" s="480"/>
      <c r="E40" s="480"/>
      <c r="F40" s="480"/>
      <c r="G40" s="480"/>
      <c r="H40" s="480"/>
      <c r="I40" s="486"/>
      <c r="J40" s="473">
        <f t="shared" si="5"/>
        <v>0</v>
      </c>
      <c r="K40" s="486"/>
      <c r="L40" s="488"/>
      <c r="M40" s="482">
        <f t="shared" si="4"/>
        <v>0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449" customFormat="1" ht="17.5" x14ac:dyDescent="0.35">
      <c r="A41" s="479"/>
      <c r="B41" s="480"/>
      <c r="C41" s="480"/>
      <c r="D41" s="480"/>
      <c r="E41" s="480"/>
      <c r="F41" s="480"/>
      <c r="G41" s="480"/>
      <c r="H41" s="480"/>
      <c r="I41" s="486"/>
      <c r="J41" s="473">
        <f t="shared" si="5"/>
        <v>0</v>
      </c>
      <c r="K41" s="486"/>
      <c r="L41" s="488"/>
      <c r="M41" s="482">
        <f t="shared" si="4"/>
        <v>0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449" customFormat="1" ht="17.5" x14ac:dyDescent="0.35">
      <c r="A42" s="479"/>
      <c r="B42" s="480"/>
      <c r="C42" s="480"/>
      <c r="D42" s="480"/>
      <c r="E42" s="480"/>
      <c r="F42" s="480"/>
      <c r="G42" s="480"/>
      <c r="H42" s="480"/>
      <c r="I42" s="486"/>
      <c r="J42" s="473">
        <f t="shared" si="5"/>
        <v>0</v>
      </c>
      <c r="K42" s="486"/>
      <c r="L42" s="488"/>
      <c r="M42" s="482">
        <f t="shared" si="4"/>
        <v>0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449" customFormat="1" ht="15.5" x14ac:dyDescent="0.35">
      <c r="A43" s="458"/>
      <c r="B43" s="458"/>
      <c r="C43" s="458"/>
      <c r="D43" s="458"/>
      <c r="E43" s="458"/>
      <c r="F43" s="458"/>
      <c r="G43" s="458"/>
      <c r="H43" s="458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449" customFormat="1" ht="15.5" x14ac:dyDescent="0.35">
      <c r="A44" s="458"/>
      <c r="B44" s="458"/>
      <c r="C44" s="458"/>
      <c r="D44" s="458"/>
      <c r="E44" s="458"/>
      <c r="F44" s="458"/>
      <c r="G44" s="458"/>
      <c r="H44" s="458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449" customFormat="1" ht="15.5" x14ac:dyDescent="0.35">
      <c r="A45" s="458"/>
      <c r="B45" s="458"/>
      <c r="C45" s="458"/>
      <c r="D45" s="458"/>
      <c r="E45" s="458"/>
      <c r="F45" s="458"/>
      <c r="G45" s="458"/>
      <c r="H45" s="458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449" customFormat="1" ht="15.5" x14ac:dyDescent="0.35">
      <c r="A46" s="458"/>
      <c r="B46" s="458"/>
      <c r="C46" s="458"/>
      <c r="D46" s="458"/>
      <c r="E46" s="458"/>
      <c r="F46" s="458"/>
      <c r="G46" s="458"/>
      <c r="H46" s="458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449" customFormat="1" ht="15.5" x14ac:dyDescent="0.35">
      <c r="A47" s="458"/>
      <c r="B47" s="458"/>
      <c r="C47" s="458"/>
      <c r="D47" s="458"/>
      <c r="E47" s="458"/>
      <c r="F47" s="458"/>
      <c r="G47" s="458"/>
      <c r="H47" s="458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449" customFormat="1" ht="15.5" x14ac:dyDescent="0.35">
      <c r="A48" s="458"/>
      <c r="B48" s="458"/>
      <c r="C48" s="458"/>
      <c r="D48" s="458"/>
      <c r="E48" s="458"/>
      <c r="F48" s="458"/>
      <c r="G48" s="458"/>
      <c r="H48" s="45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s="449" customFormat="1" ht="15.5" x14ac:dyDescent="0.35">
      <c r="A49" s="458"/>
      <c r="B49" s="458"/>
      <c r="C49" s="458"/>
      <c r="D49" s="458"/>
      <c r="E49" s="458"/>
      <c r="F49" s="458"/>
      <c r="G49" s="458"/>
      <c r="H49" s="458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s="449" customFormat="1" ht="15.5" x14ac:dyDescent="0.35">
      <c r="A50" s="458"/>
      <c r="B50" s="458"/>
      <c r="C50" s="458"/>
      <c r="D50" s="458"/>
      <c r="E50" s="458"/>
      <c r="F50" s="458"/>
      <c r="G50" s="458"/>
      <c r="H50" s="458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s="449" customFormat="1" ht="15.5" x14ac:dyDescent="0.35">
      <c r="A51" s="458"/>
      <c r="B51" s="458"/>
      <c r="C51" s="458"/>
      <c r="D51" s="458"/>
      <c r="E51" s="458"/>
      <c r="F51" s="458"/>
      <c r="G51" s="458"/>
      <c r="H51" s="458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s="449" customFormat="1" ht="15.5" x14ac:dyDescent="0.35">
      <c r="A52" s="458"/>
      <c r="B52" s="458"/>
      <c r="C52" s="458"/>
      <c r="D52" s="458"/>
      <c r="E52" s="458"/>
      <c r="F52" s="458"/>
      <c r="G52" s="458"/>
      <c r="H52" s="458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s="449" customFormat="1" ht="15.5" x14ac:dyDescent="0.35">
      <c r="A53" s="458"/>
      <c r="B53" s="458"/>
      <c r="C53" s="458"/>
      <c r="D53" s="458"/>
      <c r="E53" s="458"/>
      <c r="F53" s="458"/>
      <c r="G53" s="458"/>
      <c r="H53" s="458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s="449" customFormat="1" ht="15.5" x14ac:dyDescent="0.35">
      <c r="A54" s="458"/>
      <c r="B54" s="458"/>
      <c r="C54" s="458"/>
      <c r="D54" s="458"/>
      <c r="E54" s="458"/>
      <c r="F54" s="458"/>
      <c r="G54" s="458"/>
      <c r="H54" s="458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s="449" customFormat="1" ht="15.5" x14ac:dyDescent="0.35">
      <c r="A55" s="458"/>
      <c r="B55" s="458"/>
      <c r="C55" s="458"/>
      <c r="D55" s="458"/>
      <c r="E55" s="458"/>
      <c r="F55" s="458"/>
      <c r="G55" s="458"/>
      <c r="H55" s="458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s="449" customFormat="1" ht="15.5" x14ac:dyDescent="0.35">
      <c r="A56" s="458"/>
      <c r="B56" s="458"/>
      <c r="C56" s="458"/>
      <c r="D56" s="458"/>
      <c r="E56" s="458"/>
      <c r="F56" s="458"/>
      <c r="G56" s="458"/>
      <c r="H56" s="458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s="449" customFormat="1" ht="15.5" x14ac:dyDescent="0.35">
      <c r="A57" s="458"/>
      <c r="B57" s="458"/>
      <c r="C57" s="458"/>
      <c r="D57" s="458"/>
      <c r="E57" s="458"/>
      <c r="F57" s="458"/>
      <c r="G57" s="458"/>
      <c r="H57" s="458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s="449" customFormat="1" ht="15.5" x14ac:dyDescent="0.35">
      <c r="A58" s="458"/>
      <c r="B58" s="458"/>
      <c r="C58" s="458"/>
      <c r="D58" s="458"/>
      <c r="E58" s="458"/>
      <c r="F58" s="458"/>
      <c r="G58" s="458"/>
      <c r="H58" s="4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s="449" customFormat="1" ht="15.5" x14ac:dyDescent="0.35">
      <c r="A59" s="458"/>
      <c r="B59" s="458"/>
      <c r="C59" s="458"/>
      <c r="D59" s="458"/>
      <c r="E59" s="458"/>
      <c r="F59" s="458"/>
      <c r="G59" s="458"/>
      <c r="H59" s="458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449" customFormat="1" ht="15.5" x14ac:dyDescent="0.35">
      <c r="A60" s="458"/>
      <c r="B60" s="458"/>
      <c r="C60" s="458"/>
      <c r="D60" s="458"/>
      <c r="E60" s="458"/>
      <c r="F60" s="458"/>
      <c r="G60" s="458"/>
      <c r="H60" s="458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s="449" customFormat="1" ht="15.5" x14ac:dyDescent="0.35">
      <c r="A61" s="458"/>
      <c r="B61" s="458"/>
      <c r="C61" s="458"/>
      <c r="D61" s="458"/>
      <c r="E61" s="458"/>
      <c r="F61" s="458"/>
      <c r="G61" s="458"/>
      <c r="H61" s="458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</row>
    <row r="62" spans="1:51" s="449" customFormat="1" ht="15.5" x14ac:dyDescent="0.35">
      <c r="A62" s="458"/>
      <c r="B62" s="458"/>
      <c r="C62" s="458"/>
      <c r="D62" s="458"/>
      <c r="E62" s="458"/>
      <c r="F62" s="458"/>
      <c r="G62" s="458"/>
      <c r="H62" s="458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</row>
    <row r="63" spans="1:51" s="449" customFormat="1" ht="15.5" x14ac:dyDescent="0.35">
      <c r="A63" s="458"/>
      <c r="B63" s="458"/>
      <c r="C63" s="458"/>
      <c r="D63" s="458"/>
      <c r="E63" s="458"/>
      <c r="F63" s="458"/>
      <c r="G63" s="458"/>
      <c r="H63" s="458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449" customFormat="1" ht="15.5" x14ac:dyDescent="0.35">
      <c r="A64" s="458"/>
      <c r="B64" s="458"/>
      <c r="C64" s="458"/>
      <c r="D64" s="458"/>
      <c r="E64" s="458"/>
      <c r="F64" s="458"/>
      <c r="G64" s="458"/>
      <c r="H64" s="458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1:51" s="449" customFormat="1" ht="15.5" x14ac:dyDescent="0.35">
      <c r="A65" s="458"/>
      <c r="B65" s="458"/>
      <c r="C65" s="458"/>
      <c r="D65" s="458"/>
      <c r="E65" s="458"/>
      <c r="F65" s="458"/>
      <c r="G65" s="458"/>
      <c r="H65" s="458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 s="449" customFormat="1" ht="15.5" x14ac:dyDescent="0.35">
      <c r="A66" s="458"/>
      <c r="B66" s="458"/>
      <c r="C66" s="458"/>
      <c r="D66" s="458"/>
      <c r="E66" s="458"/>
      <c r="F66" s="458"/>
      <c r="G66" s="458"/>
      <c r="H66" s="458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1:51" s="449" customFormat="1" ht="15.5" x14ac:dyDescent="0.35">
      <c r="A67" s="458"/>
      <c r="B67" s="458"/>
      <c r="C67" s="458"/>
      <c r="D67" s="458"/>
      <c r="E67" s="458"/>
      <c r="F67" s="458"/>
      <c r="G67" s="458"/>
      <c r="H67" s="458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1:51" s="449" customFormat="1" ht="15.5" x14ac:dyDescent="0.35">
      <c r="A68" s="458"/>
      <c r="B68" s="458"/>
      <c r="C68" s="458"/>
      <c r="D68" s="458"/>
      <c r="E68" s="458"/>
      <c r="F68" s="458"/>
      <c r="G68" s="458"/>
      <c r="H68" s="45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1:51" s="449" customFormat="1" ht="15.5" x14ac:dyDescent="0.35">
      <c r="A69" s="458"/>
      <c r="B69" s="458"/>
      <c r="C69" s="458"/>
      <c r="D69" s="458"/>
      <c r="E69" s="458"/>
      <c r="F69" s="458"/>
      <c r="G69" s="458"/>
      <c r="H69" s="458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1:51" s="449" customFormat="1" ht="15.5" x14ac:dyDescent="0.35">
      <c r="A70" s="458"/>
      <c r="B70" s="458"/>
      <c r="C70" s="458"/>
      <c r="D70" s="458"/>
      <c r="E70" s="458"/>
      <c r="F70" s="458"/>
      <c r="G70" s="458"/>
      <c r="H70" s="458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1:51" s="449" customFormat="1" ht="15.5" x14ac:dyDescent="0.35">
      <c r="A71" s="458"/>
      <c r="B71" s="458"/>
      <c r="C71" s="458"/>
      <c r="D71" s="458"/>
      <c r="E71" s="458"/>
      <c r="F71" s="458"/>
      <c r="G71" s="458"/>
      <c r="H71" s="458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  <row r="72" spans="1:51" s="449" customFormat="1" ht="15.5" x14ac:dyDescent="0.35">
      <c r="A72" s="458"/>
      <c r="B72" s="458"/>
      <c r="C72" s="458"/>
      <c r="D72" s="458"/>
      <c r="E72" s="458"/>
      <c r="F72" s="458"/>
      <c r="G72" s="458"/>
      <c r="H72" s="458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</row>
  </sheetData>
  <sheetProtection selectLockedCells="1" selectUnlockedCells="1"/>
  <sortState xmlns:xlrd2="http://schemas.microsoft.com/office/spreadsheetml/2017/richdata2" ref="A3:M21">
    <sortCondition descending="1" ref="M3:M21"/>
  </sortState>
  <mergeCells count="5">
    <mergeCell ref="B1:H1"/>
    <mergeCell ref="J1:J2"/>
    <mergeCell ref="K1:K2"/>
    <mergeCell ref="L1:L2"/>
    <mergeCell ref="M1:M2"/>
  </mergeCells>
  <phoneticPr fontId="41" type="noConversion"/>
  <printOptions horizontalCentered="1"/>
  <pageMargins left="0.196527777777778" right="0.235416666666667" top="0.905555555555556" bottom="0.38402777777777802" header="0.59027777777777801" footer="0.147916666666667"/>
  <pageSetup paperSize="9" orientation="portrait" horizontalDpi="4294967293" verticalDpi="300" r:id="rId1"/>
  <headerFooter scaleWithDoc="0" alignWithMargins="0"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F1DD-54B0-40C1-99BA-224618BFB825}">
  <sheetPr>
    <tabColor indexed="50"/>
  </sheetPr>
  <dimension ref="A1:IT55"/>
  <sheetViews>
    <sheetView view="pageBreakPreview" zoomScale="110" zoomScaleNormal="51" zoomScaleSheetLayoutView="110" workbookViewId="0">
      <selection sqref="A1:J1"/>
    </sheetView>
  </sheetViews>
  <sheetFormatPr defaultColWidth="7.90625" defaultRowHeight="12.5" x14ac:dyDescent="0.25"/>
  <cols>
    <col min="1" max="1" width="22.26953125" style="491" customWidth="1"/>
    <col min="2" max="2" width="6.6328125" style="491" customWidth="1"/>
    <col min="3" max="8" width="5.6328125" style="491" customWidth="1"/>
    <col min="9" max="9" width="7.36328125" style="491" customWidth="1"/>
    <col min="10" max="10" width="9" style="491" customWidth="1"/>
    <col min="11" max="254" width="9.1796875" style="492" customWidth="1"/>
  </cols>
  <sheetData>
    <row r="1" spans="1:12" s="489" customFormat="1" ht="28.15" customHeight="1" x14ac:dyDescent="0.25">
      <c r="A1" s="771" t="s">
        <v>473</v>
      </c>
      <c r="B1" s="772"/>
      <c r="C1" s="772"/>
      <c r="D1" s="772"/>
      <c r="E1" s="772"/>
      <c r="F1" s="772"/>
      <c r="G1" s="772"/>
      <c r="H1" s="772"/>
      <c r="I1" s="772"/>
      <c r="J1" s="772"/>
    </row>
    <row r="2" spans="1:12" s="489" customFormat="1" ht="27.75" customHeight="1" x14ac:dyDescent="0.25">
      <c r="A2" s="493" t="s">
        <v>1</v>
      </c>
      <c r="B2" s="494">
        <v>10</v>
      </c>
      <c r="C2" s="494">
        <v>9</v>
      </c>
      <c r="D2" s="494">
        <v>8</v>
      </c>
      <c r="E2" s="494">
        <v>7</v>
      </c>
      <c r="F2" s="494">
        <v>6</v>
      </c>
      <c r="G2" s="494">
        <v>5</v>
      </c>
      <c r="H2" s="494">
        <v>0</v>
      </c>
      <c r="I2" s="494" t="s">
        <v>161</v>
      </c>
      <c r="J2" s="493" t="s">
        <v>162</v>
      </c>
    </row>
    <row r="3" spans="1:12" s="490" customFormat="1" ht="24" customHeight="1" x14ac:dyDescent="0.25">
      <c r="A3" s="692" t="s">
        <v>36</v>
      </c>
      <c r="B3" s="495">
        <v>9</v>
      </c>
      <c r="C3" s="493">
        <v>5</v>
      </c>
      <c r="D3" s="493">
        <v>1</v>
      </c>
      <c r="E3" s="493"/>
      <c r="F3" s="493"/>
      <c r="G3" s="493"/>
      <c r="H3" s="493"/>
      <c r="I3" s="493">
        <f t="shared" ref="I3:I21" si="0">SUM(B3:H3)</f>
        <v>15</v>
      </c>
      <c r="J3" s="499">
        <f t="shared" ref="J3:J21" si="1">(B3*B$2)+(C3*C$2)+(D3*D$2)+(E3*E$2)+(F3*F$2)+(G3*G$2)</f>
        <v>143</v>
      </c>
    </row>
    <row r="4" spans="1:12" s="490" customFormat="1" ht="24" customHeight="1" x14ac:dyDescent="0.25">
      <c r="A4" s="692" t="s">
        <v>72</v>
      </c>
      <c r="B4" s="495">
        <v>8</v>
      </c>
      <c r="C4" s="493">
        <v>5</v>
      </c>
      <c r="D4" s="493">
        <v>2</v>
      </c>
      <c r="E4" s="493"/>
      <c r="F4" s="493"/>
      <c r="G4" s="493"/>
      <c r="H4" s="493"/>
      <c r="I4" s="493">
        <f t="shared" si="0"/>
        <v>15</v>
      </c>
      <c r="J4" s="499">
        <f t="shared" si="1"/>
        <v>141</v>
      </c>
      <c r="K4" s="391"/>
      <c r="L4" s="391"/>
    </row>
    <row r="5" spans="1:12" s="490" customFormat="1" ht="24" customHeight="1" x14ac:dyDescent="0.25">
      <c r="A5" s="692" t="s">
        <v>54</v>
      </c>
      <c r="B5" s="495">
        <v>7</v>
      </c>
      <c r="C5" s="493">
        <v>6</v>
      </c>
      <c r="D5" s="493">
        <v>2</v>
      </c>
      <c r="E5" s="493"/>
      <c r="F5" s="493"/>
      <c r="G5" s="493"/>
      <c r="H5" s="493"/>
      <c r="I5" s="493">
        <f t="shared" si="0"/>
        <v>15</v>
      </c>
      <c r="J5" s="499">
        <f t="shared" si="1"/>
        <v>140</v>
      </c>
      <c r="K5" s="391"/>
      <c r="L5" s="391"/>
    </row>
    <row r="6" spans="1:12" s="490" customFormat="1" ht="24" customHeight="1" x14ac:dyDescent="0.25">
      <c r="A6" s="692" t="s">
        <v>191</v>
      </c>
      <c r="B6" s="495">
        <v>4</v>
      </c>
      <c r="C6" s="493">
        <v>8</v>
      </c>
      <c r="D6" s="493">
        <v>3</v>
      </c>
      <c r="E6" s="493"/>
      <c r="F6" s="493"/>
      <c r="G6" s="493"/>
      <c r="H6" s="493"/>
      <c r="I6" s="493">
        <f t="shared" si="0"/>
        <v>15</v>
      </c>
      <c r="J6" s="499">
        <f t="shared" si="1"/>
        <v>136</v>
      </c>
      <c r="K6" s="391"/>
      <c r="L6" s="391"/>
    </row>
    <row r="7" spans="1:12" s="490" customFormat="1" ht="24" customHeight="1" x14ac:dyDescent="0.25">
      <c r="A7" s="694" t="s">
        <v>222</v>
      </c>
      <c r="B7" s="495">
        <v>4</v>
      </c>
      <c r="C7" s="493">
        <v>6</v>
      </c>
      <c r="D7" s="493">
        <v>5</v>
      </c>
      <c r="E7" s="493"/>
      <c r="F7" s="493"/>
      <c r="G7" s="493"/>
      <c r="H7" s="493"/>
      <c r="I7" s="493">
        <f t="shared" si="0"/>
        <v>15</v>
      </c>
      <c r="J7" s="499">
        <f t="shared" si="1"/>
        <v>134</v>
      </c>
      <c r="K7" s="391"/>
      <c r="L7" s="391"/>
    </row>
    <row r="8" spans="1:12" s="490" customFormat="1" ht="24" customHeight="1" x14ac:dyDescent="0.25">
      <c r="A8" s="693" t="s">
        <v>198</v>
      </c>
      <c r="B8" s="495">
        <v>6</v>
      </c>
      <c r="C8" s="493">
        <v>1</v>
      </c>
      <c r="D8" s="493">
        <v>6</v>
      </c>
      <c r="E8" s="493">
        <v>2</v>
      </c>
      <c r="F8" s="493"/>
      <c r="G8" s="493"/>
      <c r="H8" s="493"/>
      <c r="I8" s="493">
        <f t="shared" si="0"/>
        <v>15</v>
      </c>
      <c r="J8" s="499">
        <f t="shared" si="1"/>
        <v>131</v>
      </c>
      <c r="K8" s="391"/>
      <c r="L8" s="391"/>
    </row>
    <row r="9" spans="1:12" s="490" customFormat="1" ht="24" customHeight="1" x14ac:dyDescent="0.25">
      <c r="A9" s="693" t="s">
        <v>117</v>
      </c>
      <c r="B9" s="495">
        <v>3</v>
      </c>
      <c r="C9" s="493">
        <v>4</v>
      </c>
      <c r="D9" s="493">
        <v>6</v>
      </c>
      <c r="E9" s="493">
        <v>2</v>
      </c>
      <c r="F9" s="493"/>
      <c r="G9" s="493"/>
      <c r="H9" s="493"/>
      <c r="I9" s="493">
        <f t="shared" si="0"/>
        <v>15</v>
      </c>
      <c r="J9" s="499">
        <f t="shared" si="1"/>
        <v>128</v>
      </c>
      <c r="K9" s="391"/>
      <c r="L9" s="391"/>
    </row>
    <row r="10" spans="1:12" s="490" customFormat="1" ht="24" customHeight="1" x14ac:dyDescent="0.25">
      <c r="A10" s="697" t="s">
        <v>97</v>
      </c>
      <c r="B10" s="495">
        <v>3</v>
      </c>
      <c r="C10" s="493">
        <v>3</v>
      </c>
      <c r="D10" s="493">
        <v>7</v>
      </c>
      <c r="E10" s="493">
        <v>1</v>
      </c>
      <c r="F10" s="493">
        <v>1</v>
      </c>
      <c r="G10" s="493"/>
      <c r="H10" s="493"/>
      <c r="I10" s="493">
        <f t="shared" si="0"/>
        <v>15</v>
      </c>
      <c r="J10" s="499">
        <f t="shared" si="1"/>
        <v>126</v>
      </c>
      <c r="K10" s="391"/>
      <c r="L10" s="391"/>
    </row>
    <row r="11" spans="1:12" s="490" customFormat="1" ht="24" customHeight="1" x14ac:dyDescent="0.25">
      <c r="A11" s="692" t="s">
        <v>56</v>
      </c>
      <c r="B11" s="495">
        <v>3</v>
      </c>
      <c r="C11" s="493">
        <v>8</v>
      </c>
      <c r="D11" s="493">
        <v>1</v>
      </c>
      <c r="E11" s="493">
        <v>2</v>
      </c>
      <c r="F11" s="493"/>
      <c r="G11" s="493"/>
      <c r="H11" s="493">
        <v>1</v>
      </c>
      <c r="I11" s="493">
        <f t="shared" si="0"/>
        <v>15</v>
      </c>
      <c r="J11" s="499">
        <f t="shared" si="1"/>
        <v>124</v>
      </c>
      <c r="K11" s="391"/>
      <c r="L11" s="391"/>
    </row>
    <row r="12" spans="1:12" s="490" customFormat="1" ht="24" customHeight="1" x14ac:dyDescent="0.25">
      <c r="A12" s="692" t="s">
        <v>63</v>
      </c>
      <c r="B12" s="495">
        <v>4</v>
      </c>
      <c r="C12" s="493">
        <v>4</v>
      </c>
      <c r="D12" s="493">
        <v>3</v>
      </c>
      <c r="E12" s="493">
        <v>1</v>
      </c>
      <c r="F12" s="493">
        <v>1</v>
      </c>
      <c r="G12" s="493">
        <v>1</v>
      </c>
      <c r="H12" s="493">
        <v>1</v>
      </c>
      <c r="I12" s="493">
        <f t="shared" si="0"/>
        <v>15</v>
      </c>
      <c r="J12" s="499">
        <f t="shared" si="1"/>
        <v>118</v>
      </c>
      <c r="K12" s="391"/>
      <c r="L12" s="391"/>
    </row>
    <row r="13" spans="1:12" s="490" customFormat="1" ht="24" customHeight="1" x14ac:dyDescent="0.25">
      <c r="A13" s="692" t="s">
        <v>455</v>
      </c>
      <c r="B13" s="495">
        <v>2</v>
      </c>
      <c r="C13" s="493">
        <v>5</v>
      </c>
      <c r="D13" s="493">
        <v>2</v>
      </c>
      <c r="E13" s="493">
        <v>3</v>
      </c>
      <c r="F13" s="493">
        <v>1</v>
      </c>
      <c r="G13" s="493">
        <v>1</v>
      </c>
      <c r="H13" s="493">
        <v>1</v>
      </c>
      <c r="I13" s="493">
        <f t="shared" si="0"/>
        <v>15</v>
      </c>
      <c r="J13" s="499">
        <f t="shared" si="1"/>
        <v>113</v>
      </c>
      <c r="K13" s="391"/>
      <c r="L13" s="391"/>
    </row>
    <row r="14" spans="1:12" s="490" customFormat="1" ht="24" customHeight="1" x14ac:dyDescent="0.25">
      <c r="A14" s="694" t="s">
        <v>106</v>
      </c>
      <c r="B14" s="495">
        <v>1</v>
      </c>
      <c r="C14" s="493">
        <v>6</v>
      </c>
      <c r="D14" s="493">
        <v>4</v>
      </c>
      <c r="E14" s="493">
        <v>2</v>
      </c>
      <c r="F14" s="493"/>
      <c r="G14" s="493"/>
      <c r="H14" s="493">
        <v>2</v>
      </c>
      <c r="I14" s="493">
        <f t="shared" si="0"/>
        <v>15</v>
      </c>
      <c r="J14" s="499">
        <f t="shared" si="1"/>
        <v>110</v>
      </c>
      <c r="K14" s="391"/>
      <c r="L14" s="391"/>
    </row>
    <row r="15" spans="1:12" s="490" customFormat="1" ht="24" customHeight="1" x14ac:dyDescent="0.25">
      <c r="A15" s="693" t="s">
        <v>51</v>
      </c>
      <c r="B15" s="495">
        <v>2</v>
      </c>
      <c r="C15" s="493">
        <v>6</v>
      </c>
      <c r="D15" s="493">
        <v>1</v>
      </c>
      <c r="E15" s="493">
        <v>3</v>
      </c>
      <c r="F15" s="493"/>
      <c r="G15" s="493">
        <v>1</v>
      </c>
      <c r="H15" s="493">
        <v>2</v>
      </c>
      <c r="I15" s="493">
        <f t="shared" si="0"/>
        <v>15</v>
      </c>
      <c r="J15" s="499">
        <f t="shared" si="1"/>
        <v>108</v>
      </c>
      <c r="K15" s="391"/>
      <c r="L15" s="391"/>
    </row>
    <row r="16" spans="1:12" s="490" customFormat="1" ht="24" customHeight="1" x14ac:dyDescent="0.25">
      <c r="A16" s="692" t="s">
        <v>139</v>
      </c>
      <c r="B16" s="495">
        <v>0</v>
      </c>
      <c r="C16" s="493">
        <v>3</v>
      </c>
      <c r="D16" s="493">
        <v>4</v>
      </c>
      <c r="E16" s="493">
        <v>2</v>
      </c>
      <c r="F16" s="493">
        <v>3</v>
      </c>
      <c r="G16" s="493">
        <v>1</v>
      </c>
      <c r="H16" s="493">
        <v>2</v>
      </c>
      <c r="I16" s="493">
        <f t="shared" si="0"/>
        <v>15</v>
      </c>
      <c r="J16" s="499">
        <f t="shared" si="1"/>
        <v>96</v>
      </c>
      <c r="K16" s="391"/>
      <c r="L16" s="391"/>
    </row>
    <row r="17" spans="1:12" s="490" customFormat="1" ht="24" customHeight="1" x14ac:dyDescent="0.25">
      <c r="A17" s="694" t="s">
        <v>454</v>
      </c>
      <c r="B17" s="495">
        <v>3</v>
      </c>
      <c r="C17" s="493">
        <v>1</v>
      </c>
      <c r="D17" s="493">
        <v>4</v>
      </c>
      <c r="E17" s="493">
        <v>1</v>
      </c>
      <c r="F17" s="493">
        <v>2</v>
      </c>
      <c r="G17" s="493">
        <v>1</v>
      </c>
      <c r="H17" s="493">
        <v>3</v>
      </c>
      <c r="I17" s="493">
        <f t="shared" si="0"/>
        <v>15</v>
      </c>
      <c r="J17" s="499">
        <f t="shared" si="1"/>
        <v>95</v>
      </c>
      <c r="K17" s="391"/>
      <c r="L17" s="391"/>
    </row>
    <row r="18" spans="1:12" s="490" customFormat="1" ht="24" customHeight="1" x14ac:dyDescent="0.25">
      <c r="A18" s="692" t="s">
        <v>150</v>
      </c>
      <c r="B18" s="495">
        <v>1</v>
      </c>
      <c r="C18" s="493">
        <v>5</v>
      </c>
      <c r="D18" s="493">
        <v>4</v>
      </c>
      <c r="E18" s="493"/>
      <c r="F18" s="493">
        <v>1</v>
      </c>
      <c r="G18" s="493"/>
      <c r="H18" s="493">
        <v>4</v>
      </c>
      <c r="I18" s="493">
        <f t="shared" si="0"/>
        <v>15</v>
      </c>
      <c r="J18" s="499">
        <f t="shared" si="1"/>
        <v>93</v>
      </c>
      <c r="K18" s="391"/>
      <c r="L18" s="391"/>
    </row>
    <row r="19" spans="1:12" s="490" customFormat="1" ht="24" customHeight="1" x14ac:dyDescent="0.25">
      <c r="A19" s="692" t="s">
        <v>154</v>
      </c>
      <c r="B19" s="495">
        <v>3</v>
      </c>
      <c r="C19" s="493">
        <v>1</v>
      </c>
      <c r="D19" s="493">
        <v>3</v>
      </c>
      <c r="E19" s="493">
        <v>1</v>
      </c>
      <c r="F19" s="493">
        <v>1</v>
      </c>
      <c r="G19" s="493"/>
      <c r="H19" s="493">
        <v>6</v>
      </c>
      <c r="I19" s="493">
        <f t="shared" si="0"/>
        <v>15</v>
      </c>
      <c r="J19" s="499">
        <f t="shared" si="1"/>
        <v>76</v>
      </c>
      <c r="K19" s="391"/>
      <c r="L19" s="391"/>
    </row>
    <row r="20" spans="1:12" s="490" customFormat="1" ht="24" customHeight="1" x14ac:dyDescent="0.25">
      <c r="A20" s="692" t="s">
        <v>66</v>
      </c>
      <c r="B20" s="495">
        <v>1</v>
      </c>
      <c r="C20" s="493">
        <v>1</v>
      </c>
      <c r="D20" s="493">
        <v>3</v>
      </c>
      <c r="E20" s="493">
        <v>2</v>
      </c>
      <c r="F20" s="493">
        <v>3</v>
      </c>
      <c r="G20" s="493"/>
      <c r="H20" s="493">
        <v>5</v>
      </c>
      <c r="I20" s="493">
        <f t="shared" si="0"/>
        <v>15</v>
      </c>
      <c r="J20" s="499">
        <f t="shared" si="1"/>
        <v>75</v>
      </c>
      <c r="K20" s="391"/>
      <c r="L20" s="391"/>
    </row>
    <row r="21" spans="1:12" s="490" customFormat="1" ht="24" customHeight="1" x14ac:dyDescent="0.25">
      <c r="A21" s="692" t="s">
        <v>113</v>
      </c>
      <c r="B21" s="495"/>
      <c r="C21" s="493">
        <v>1</v>
      </c>
      <c r="D21" s="493">
        <v>3</v>
      </c>
      <c r="E21" s="493">
        <v>2</v>
      </c>
      <c r="F21" s="493">
        <v>2</v>
      </c>
      <c r="G21" s="493"/>
      <c r="H21" s="493">
        <v>7</v>
      </c>
      <c r="I21" s="493">
        <f t="shared" si="0"/>
        <v>15</v>
      </c>
      <c r="J21" s="499">
        <f t="shared" si="1"/>
        <v>59</v>
      </c>
      <c r="K21" s="391"/>
      <c r="L21" s="391"/>
    </row>
    <row r="22" spans="1:12" s="490" customFormat="1" ht="24" customHeight="1" x14ac:dyDescent="0.3">
      <c r="A22" s="476"/>
      <c r="B22" s="495"/>
      <c r="C22" s="493"/>
      <c r="D22" s="493"/>
      <c r="E22" s="493"/>
      <c r="F22" s="493"/>
      <c r="G22" s="493"/>
      <c r="H22" s="493"/>
      <c r="I22" s="493">
        <f t="shared" ref="I22:I31" si="2">SUM(B22:H22)</f>
        <v>0</v>
      </c>
      <c r="J22" s="499">
        <f t="shared" ref="J22:J31" si="3">(B22*B$2)+(C22*C$2)+(D22*D$2)+(E22*E$2)+(F22*F$2)+(G22*G$2)</f>
        <v>0</v>
      </c>
      <c r="K22" s="391"/>
      <c r="L22" s="391"/>
    </row>
    <row r="23" spans="1:12" s="490" customFormat="1" ht="24" customHeight="1" x14ac:dyDescent="0.3">
      <c r="A23" s="476"/>
      <c r="B23" s="495"/>
      <c r="C23" s="493"/>
      <c r="D23" s="493"/>
      <c r="E23" s="493"/>
      <c r="F23" s="493"/>
      <c r="G23" s="493"/>
      <c r="H23" s="493"/>
      <c r="I23" s="493">
        <f t="shared" si="2"/>
        <v>0</v>
      </c>
      <c r="J23" s="499">
        <f t="shared" si="3"/>
        <v>0</v>
      </c>
      <c r="K23" s="391"/>
      <c r="L23" s="391"/>
    </row>
    <row r="24" spans="1:12" s="490" customFormat="1" ht="24" customHeight="1" x14ac:dyDescent="0.3">
      <c r="A24" s="477"/>
      <c r="B24" s="495"/>
      <c r="C24" s="493"/>
      <c r="D24" s="493"/>
      <c r="E24" s="493"/>
      <c r="F24" s="493"/>
      <c r="G24" s="493"/>
      <c r="H24" s="493"/>
      <c r="I24" s="493">
        <f t="shared" si="2"/>
        <v>0</v>
      </c>
      <c r="J24" s="499">
        <f t="shared" si="3"/>
        <v>0</v>
      </c>
      <c r="K24" s="391"/>
      <c r="L24" s="391"/>
    </row>
    <row r="25" spans="1:12" s="490" customFormat="1" ht="24" customHeight="1" x14ac:dyDescent="0.3">
      <c r="A25" s="496"/>
      <c r="B25" s="495"/>
      <c r="C25" s="493"/>
      <c r="D25" s="493"/>
      <c r="E25" s="493"/>
      <c r="F25" s="493"/>
      <c r="G25" s="493"/>
      <c r="H25" s="493"/>
      <c r="I25" s="493">
        <f t="shared" si="2"/>
        <v>0</v>
      </c>
      <c r="J25" s="499">
        <f t="shared" si="3"/>
        <v>0</v>
      </c>
      <c r="K25" s="391"/>
      <c r="L25" s="391"/>
    </row>
    <row r="26" spans="1:12" s="490" customFormat="1" ht="24" customHeight="1" x14ac:dyDescent="0.25">
      <c r="A26" s="497"/>
      <c r="B26" s="495"/>
      <c r="C26" s="493"/>
      <c r="D26" s="493"/>
      <c r="E26" s="493"/>
      <c r="F26" s="493"/>
      <c r="G26" s="493"/>
      <c r="H26" s="493"/>
      <c r="I26" s="493">
        <f t="shared" si="2"/>
        <v>0</v>
      </c>
      <c r="J26" s="499">
        <f t="shared" si="3"/>
        <v>0</v>
      </c>
    </row>
    <row r="27" spans="1:12" s="490" customFormat="1" ht="24" customHeight="1" x14ac:dyDescent="0.25">
      <c r="A27" s="497"/>
      <c r="B27" s="495"/>
      <c r="C27" s="493"/>
      <c r="D27" s="493"/>
      <c r="E27" s="493"/>
      <c r="F27" s="493"/>
      <c r="G27" s="493"/>
      <c r="H27" s="493"/>
      <c r="I27" s="493">
        <f t="shared" si="2"/>
        <v>0</v>
      </c>
      <c r="J27" s="499">
        <f t="shared" si="3"/>
        <v>0</v>
      </c>
    </row>
    <row r="28" spans="1:12" s="490" customFormat="1" ht="24" customHeight="1" x14ac:dyDescent="0.25">
      <c r="A28" s="497"/>
      <c r="B28" s="495"/>
      <c r="C28" s="493"/>
      <c r="D28" s="493"/>
      <c r="E28" s="493"/>
      <c r="F28" s="493"/>
      <c r="G28" s="493"/>
      <c r="H28" s="493"/>
      <c r="I28" s="493">
        <f t="shared" si="2"/>
        <v>0</v>
      </c>
      <c r="J28" s="499">
        <f t="shared" si="3"/>
        <v>0</v>
      </c>
    </row>
    <row r="29" spans="1:12" s="490" customFormat="1" ht="24" customHeight="1" x14ac:dyDescent="0.25">
      <c r="A29" s="498"/>
      <c r="B29" s="495"/>
      <c r="C29" s="493"/>
      <c r="D29" s="493"/>
      <c r="E29" s="493"/>
      <c r="F29" s="493"/>
      <c r="G29" s="493"/>
      <c r="H29" s="493"/>
      <c r="I29" s="493">
        <f t="shared" si="2"/>
        <v>0</v>
      </c>
      <c r="J29" s="499">
        <f t="shared" si="3"/>
        <v>0</v>
      </c>
    </row>
    <row r="30" spans="1:12" s="490" customFormat="1" ht="24" customHeight="1" x14ac:dyDescent="0.25">
      <c r="A30" s="493"/>
      <c r="B30" s="493"/>
      <c r="C30" s="493"/>
      <c r="D30" s="493"/>
      <c r="E30" s="493"/>
      <c r="F30" s="493"/>
      <c r="G30" s="493"/>
      <c r="H30" s="493"/>
      <c r="I30" s="493">
        <f t="shared" si="2"/>
        <v>0</v>
      </c>
      <c r="J30" s="499">
        <f t="shared" si="3"/>
        <v>0</v>
      </c>
    </row>
    <row r="31" spans="1:12" s="490" customFormat="1" ht="24" customHeight="1" x14ac:dyDescent="0.25">
      <c r="A31" s="493"/>
      <c r="B31" s="493"/>
      <c r="C31" s="493"/>
      <c r="D31" s="493"/>
      <c r="E31" s="493"/>
      <c r="F31" s="493"/>
      <c r="G31" s="493"/>
      <c r="H31" s="493"/>
      <c r="I31" s="493">
        <f t="shared" si="2"/>
        <v>0</v>
      </c>
      <c r="J31" s="499">
        <f t="shared" si="3"/>
        <v>0</v>
      </c>
    </row>
    <row r="32" spans="1:12" ht="19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</sheetData>
  <sheetProtection selectLockedCells="1" selectUnlockedCells="1"/>
  <sortState xmlns:xlrd2="http://schemas.microsoft.com/office/spreadsheetml/2017/richdata2" ref="A2:J21">
    <sortCondition descending="1" ref="J2:J21"/>
  </sortState>
  <mergeCells count="1">
    <mergeCell ref="A1:J1"/>
  </mergeCells>
  <pageMargins left="0.78749999999999998" right="0.78749999999999998" top="0.57569444444444495" bottom="0.49375000000000002" header="0.31041666666666701" footer="0.22916666666666699"/>
  <pageSetup paperSize="9" orientation="portrait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6D0A-8704-4B87-9AA4-A0C96B567198}">
  <sheetPr>
    <tabColor rgb="FF92D050"/>
    <pageSetUpPr fitToPage="1"/>
  </sheetPr>
  <dimension ref="A1:AJ46"/>
  <sheetViews>
    <sheetView tabSelected="1" view="pageBreakPreview" zoomScale="70" zoomScaleNormal="100" zoomScaleSheetLayoutView="70" workbookViewId="0">
      <pane ySplit="14" topLeftCell="A15" activePane="bottomLeft" state="frozenSplit"/>
      <selection pane="bottomLeft" activeCell="AC11" sqref="AC11"/>
    </sheetView>
  </sheetViews>
  <sheetFormatPr defaultColWidth="9.1796875" defaultRowHeight="14.5" outlineLevelCol="1" x14ac:dyDescent="0.35"/>
  <cols>
    <col min="1" max="1" width="18.08984375" style="572" customWidth="1"/>
    <col min="2" max="2" width="9.26953125" style="572" customWidth="1"/>
    <col min="3" max="3" width="14.08984375" style="572" customWidth="1"/>
    <col min="4" max="4" width="9.1796875" style="572"/>
    <col min="5" max="11" width="5.90625" style="572" customWidth="1" outlineLevel="1"/>
    <col min="12" max="12" width="8.7265625" style="572" customWidth="1"/>
    <col min="13" max="13" width="7.90625" style="572" customWidth="1" outlineLevel="1"/>
    <col min="14" max="20" width="6.7265625" style="572" customWidth="1" outlineLevel="1"/>
    <col min="21" max="21" width="7.90625" style="572" customWidth="1" outlineLevel="1"/>
    <col min="22" max="22" width="6" style="572" customWidth="1" outlineLevel="1"/>
    <col min="23" max="24" width="8.7265625" style="572" customWidth="1"/>
    <col min="25" max="26" width="7.90625" style="572" customWidth="1"/>
    <col min="27" max="27" width="9.1796875" style="572" customWidth="1"/>
    <col min="28" max="16384" width="9.1796875" style="572"/>
  </cols>
  <sheetData>
    <row r="1" spans="1:30" ht="34.5" x14ac:dyDescent="0.65">
      <c r="A1" s="786" t="s">
        <v>14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</row>
    <row r="2" spans="1:30" ht="22.4" customHeight="1" x14ac:dyDescent="0.35">
      <c r="A2" s="794" t="s">
        <v>15</v>
      </c>
      <c r="B2" s="795"/>
      <c r="C2" s="787" t="s">
        <v>448</v>
      </c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9"/>
      <c r="AA2" s="617" t="s">
        <v>17</v>
      </c>
      <c r="AB2" s="618" t="s">
        <v>446</v>
      </c>
    </row>
    <row r="3" spans="1:30" ht="15.5" x14ac:dyDescent="0.35">
      <c r="A3" s="796" t="s">
        <v>19</v>
      </c>
      <c r="B3" s="797"/>
      <c r="C3" s="773" t="s">
        <v>20</v>
      </c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4"/>
      <c r="W3" s="774"/>
      <c r="X3" s="774"/>
      <c r="Y3" s="774"/>
      <c r="Z3" s="790"/>
      <c r="AA3" s="619" t="s">
        <v>21</v>
      </c>
      <c r="AB3" s="620" t="s">
        <v>447</v>
      </c>
    </row>
    <row r="4" spans="1:30" ht="15.5" x14ac:dyDescent="0.35">
      <c r="A4" s="796" t="s">
        <v>23</v>
      </c>
      <c r="B4" s="797"/>
      <c r="C4" s="791">
        <v>44912</v>
      </c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  <c r="U4" s="792"/>
      <c r="V4" s="792"/>
      <c r="W4" s="792"/>
      <c r="X4" s="792"/>
      <c r="Y4" s="792"/>
      <c r="Z4" s="793"/>
      <c r="AA4" s="619" t="s">
        <v>25</v>
      </c>
      <c r="AB4" s="621"/>
    </row>
    <row r="5" spans="1:30" ht="15.5" x14ac:dyDescent="0.35">
      <c r="A5" s="796" t="s">
        <v>26</v>
      </c>
      <c r="B5" s="797"/>
      <c r="C5" s="773" t="s">
        <v>27</v>
      </c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  <c r="Z5" s="774"/>
      <c r="AA5" s="622"/>
      <c r="AB5" s="623"/>
    </row>
    <row r="6" spans="1:30" ht="15.5" x14ac:dyDescent="0.35">
      <c r="A6" s="796" t="s">
        <v>28</v>
      </c>
      <c r="B6" s="797"/>
      <c r="C6" s="773">
        <v>19</v>
      </c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774"/>
      <c r="O6" s="774"/>
      <c r="P6" s="774"/>
      <c r="Q6" s="774"/>
      <c r="R6" s="774"/>
      <c r="S6" s="774"/>
      <c r="T6" s="774"/>
      <c r="U6" s="774"/>
      <c r="V6" s="774"/>
      <c r="W6" s="774"/>
      <c r="X6" s="774"/>
      <c r="Y6" s="774"/>
      <c r="Z6" s="774"/>
      <c r="AA6" s="624"/>
      <c r="AB6" s="625"/>
    </row>
    <row r="7" spans="1:30" ht="15.5" x14ac:dyDescent="0.35">
      <c r="A7" s="796" t="s">
        <v>29</v>
      </c>
      <c r="B7" s="797"/>
      <c r="C7" s="773" t="s">
        <v>458</v>
      </c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  <c r="O7" s="774"/>
      <c r="P7" s="774"/>
      <c r="Q7" s="774"/>
      <c r="R7" s="774"/>
      <c r="S7" s="774"/>
      <c r="T7" s="774"/>
      <c r="U7" s="774"/>
      <c r="V7" s="774"/>
      <c r="W7" s="774"/>
      <c r="X7" s="774"/>
      <c r="Y7" s="774"/>
      <c r="Z7" s="774"/>
      <c r="AA7" s="624"/>
      <c r="AB7" s="625"/>
    </row>
    <row r="8" spans="1:30" ht="15.5" hidden="1" x14ac:dyDescent="0.35">
      <c r="A8" s="708" t="s">
        <v>31</v>
      </c>
      <c r="B8" s="709"/>
      <c r="C8" s="804" t="s">
        <v>32</v>
      </c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  <c r="R8" s="804"/>
      <c r="S8" s="804"/>
      <c r="T8" s="804"/>
      <c r="U8" s="804"/>
      <c r="V8" s="804"/>
      <c r="W8" s="804"/>
      <c r="X8" s="626"/>
      <c r="Y8" s="626"/>
      <c r="Z8" s="626"/>
      <c r="AA8" s="624"/>
      <c r="AB8" s="625"/>
    </row>
    <row r="9" spans="1:30" ht="15.5" hidden="1" x14ac:dyDescent="0.35">
      <c r="A9" s="708" t="s">
        <v>33</v>
      </c>
      <c r="B9" s="709"/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626"/>
      <c r="Y9" s="626"/>
      <c r="Z9" s="626"/>
      <c r="AA9" s="624"/>
      <c r="AB9" s="625"/>
    </row>
    <row r="10" spans="1:30" ht="15.5" hidden="1" x14ac:dyDescent="0.35">
      <c r="A10" s="708" t="s">
        <v>34</v>
      </c>
      <c r="B10" s="709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626"/>
      <c r="Y10" s="626"/>
      <c r="Z10" s="626"/>
      <c r="AA10" s="627"/>
      <c r="AB10" s="628"/>
    </row>
    <row r="11" spans="1:30" ht="15.5" x14ac:dyDescent="0.35">
      <c r="A11" s="796" t="s">
        <v>35</v>
      </c>
      <c r="B11" s="797"/>
      <c r="C11" s="773" t="s">
        <v>38</v>
      </c>
      <c r="D11" s="774"/>
      <c r="E11" s="774"/>
      <c r="F11" s="774"/>
      <c r="G11" s="774"/>
      <c r="H11" s="774"/>
      <c r="I11" s="774"/>
      <c r="J11" s="774"/>
      <c r="K11" s="774"/>
      <c r="L11" s="774"/>
      <c r="M11" s="774"/>
      <c r="N11" s="774"/>
      <c r="O11" s="774"/>
      <c r="P11" s="774"/>
      <c r="Q11" s="774"/>
      <c r="R11" s="774"/>
      <c r="S11" s="774"/>
      <c r="T11" s="774"/>
      <c r="U11" s="774"/>
      <c r="V11" s="774"/>
      <c r="W11" s="774"/>
      <c r="X11" s="774"/>
      <c r="Y11" s="774"/>
      <c r="Z11" s="774"/>
      <c r="AA11" s="629"/>
      <c r="AB11" s="630"/>
    </row>
    <row r="12" spans="1:30" ht="15.5" x14ac:dyDescent="0.35">
      <c r="A12" s="796" t="s">
        <v>37</v>
      </c>
      <c r="B12" s="797"/>
      <c r="C12" s="802" t="s">
        <v>449</v>
      </c>
      <c r="D12" s="803"/>
      <c r="E12" s="803"/>
      <c r="F12" s="803"/>
      <c r="G12" s="803"/>
      <c r="H12" s="803"/>
      <c r="I12" s="803"/>
      <c r="J12" s="803"/>
      <c r="K12" s="803"/>
      <c r="L12" s="803"/>
      <c r="M12" s="803"/>
      <c r="N12" s="803"/>
      <c r="O12" s="803"/>
      <c r="P12" s="803"/>
      <c r="Q12" s="803"/>
      <c r="R12" s="803"/>
      <c r="S12" s="803"/>
      <c r="T12" s="803"/>
      <c r="U12" s="803"/>
      <c r="V12" s="803"/>
      <c r="W12" s="803"/>
      <c r="X12" s="803"/>
      <c r="Y12" s="803"/>
      <c r="Z12" s="803"/>
      <c r="AA12" s="710"/>
      <c r="AB12" s="707"/>
    </row>
    <row r="13" spans="1:30" ht="15.5" customHeight="1" x14ac:dyDescent="0.35">
      <c r="A13" s="798" t="s">
        <v>39</v>
      </c>
      <c r="B13" s="799"/>
      <c r="C13" s="775" t="s">
        <v>40</v>
      </c>
      <c r="D13" s="711" t="s">
        <v>41</v>
      </c>
      <c r="E13" s="784" t="s">
        <v>478</v>
      </c>
      <c r="F13" s="778"/>
      <c r="G13" s="778"/>
      <c r="H13" s="778"/>
      <c r="I13" s="778"/>
      <c r="J13" s="778"/>
      <c r="K13" s="778"/>
      <c r="L13" s="785"/>
      <c r="M13" s="777" t="s">
        <v>453</v>
      </c>
      <c r="N13" s="778"/>
      <c r="O13" s="778"/>
      <c r="P13" s="778"/>
      <c r="Q13" s="778"/>
      <c r="R13" s="778"/>
      <c r="S13" s="778"/>
      <c r="T13" s="778"/>
      <c r="U13" s="778"/>
      <c r="V13" s="778"/>
      <c r="W13" s="778"/>
      <c r="X13" s="779" t="s">
        <v>44</v>
      </c>
      <c r="Y13" s="780"/>
      <c r="Z13" s="781"/>
      <c r="AA13" s="782" t="s">
        <v>45</v>
      </c>
      <c r="AB13" s="783"/>
    </row>
    <row r="14" spans="1:30" s="750" customFormat="1" ht="15.5" customHeight="1" x14ac:dyDescent="0.35">
      <c r="A14" s="800"/>
      <c r="B14" s="801"/>
      <c r="C14" s="776"/>
      <c r="D14" s="737" t="s">
        <v>46</v>
      </c>
      <c r="E14" s="738">
        <v>10</v>
      </c>
      <c r="F14" s="739">
        <v>9</v>
      </c>
      <c r="G14" s="739">
        <v>8</v>
      </c>
      <c r="H14" s="739">
        <v>7</v>
      </c>
      <c r="I14" s="739">
        <v>6</v>
      </c>
      <c r="J14" s="739">
        <v>5</v>
      </c>
      <c r="K14" s="739">
        <v>0</v>
      </c>
      <c r="L14" s="740" t="s">
        <v>47</v>
      </c>
      <c r="M14" s="741" t="s">
        <v>2</v>
      </c>
      <c r="N14" s="895" t="s">
        <v>4</v>
      </c>
      <c r="O14" s="895" t="s">
        <v>5</v>
      </c>
      <c r="P14" s="895" t="s">
        <v>6</v>
      </c>
      <c r="Q14" s="895" t="s">
        <v>7</v>
      </c>
      <c r="R14" s="895" t="s">
        <v>8</v>
      </c>
      <c r="S14" s="895" t="s">
        <v>456</v>
      </c>
      <c r="T14" s="895" t="s">
        <v>457</v>
      </c>
      <c r="U14" s="742" t="s">
        <v>43</v>
      </c>
      <c r="V14" s="743" t="s">
        <v>10</v>
      </c>
      <c r="W14" s="744" t="s">
        <v>47</v>
      </c>
      <c r="X14" s="745" t="s">
        <v>47</v>
      </c>
      <c r="Y14" s="746" t="s">
        <v>49</v>
      </c>
      <c r="Z14" s="747" t="s">
        <v>50</v>
      </c>
      <c r="AA14" s="748" t="s">
        <v>47</v>
      </c>
      <c r="AB14" s="749" t="s">
        <v>50</v>
      </c>
    </row>
    <row r="15" spans="1:30" ht="25" customHeight="1" x14ac:dyDescent="0.35">
      <c r="A15" s="730" t="s">
        <v>72</v>
      </c>
      <c r="B15" s="731"/>
      <c r="C15" s="695" t="s">
        <v>73</v>
      </c>
      <c r="D15" s="712" t="s">
        <v>74</v>
      </c>
      <c r="E15" s="698">
        <v>8</v>
      </c>
      <c r="F15" s="699">
        <v>5</v>
      </c>
      <c r="G15" s="699">
        <v>2</v>
      </c>
      <c r="H15" s="699"/>
      <c r="I15" s="699"/>
      <c r="J15" s="699"/>
      <c r="K15" s="699"/>
      <c r="L15" s="752">
        <f t="shared" ref="L15:L33" si="0">(E15*E$14)+(F15*F$14)+(G15*G$14)+(H15*H$14)+(I15*I$14)+(J15*J$14)</f>
        <v>141</v>
      </c>
      <c r="M15" s="713">
        <v>33.53</v>
      </c>
      <c r="N15" s="714">
        <v>19</v>
      </c>
      <c r="O15" s="714">
        <v>18</v>
      </c>
      <c r="P15" s="714">
        <v>23</v>
      </c>
      <c r="Q15" s="714">
        <v>20</v>
      </c>
      <c r="R15" s="714">
        <v>18</v>
      </c>
      <c r="S15" s="714">
        <v>28</v>
      </c>
      <c r="T15" s="714">
        <v>17</v>
      </c>
      <c r="U15" s="715">
        <v>50</v>
      </c>
      <c r="V15" s="716"/>
      <c r="W15" s="754">
        <f t="shared" ref="W15:W33" si="1">SUM(N15:U15)-M15-V15</f>
        <v>159.47</v>
      </c>
      <c r="X15" s="683">
        <v>20</v>
      </c>
      <c r="Y15" s="756">
        <v>2</v>
      </c>
      <c r="Z15" s="763" t="s">
        <v>0</v>
      </c>
      <c r="AA15" s="757">
        <f t="shared" ref="AA15:AA33" si="2">L15+W15+X15</f>
        <v>320.47000000000003</v>
      </c>
      <c r="AB15" s="758" t="s">
        <v>0</v>
      </c>
    </row>
    <row r="16" spans="1:30" ht="25" customHeight="1" x14ac:dyDescent="0.35">
      <c r="A16" s="726" t="s">
        <v>54</v>
      </c>
      <c r="B16" s="727"/>
      <c r="C16" s="695" t="s">
        <v>459</v>
      </c>
      <c r="D16" s="599"/>
      <c r="E16" s="688">
        <v>7</v>
      </c>
      <c r="F16" s="689">
        <v>6</v>
      </c>
      <c r="G16" s="689">
        <v>2</v>
      </c>
      <c r="H16" s="689"/>
      <c r="I16" s="689"/>
      <c r="J16" s="689"/>
      <c r="K16" s="689"/>
      <c r="L16" s="753">
        <f t="shared" si="0"/>
        <v>140</v>
      </c>
      <c r="M16" s="590">
        <v>41.16</v>
      </c>
      <c r="N16" s="700">
        <v>18</v>
      </c>
      <c r="O16" s="700">
        <v>8</v>
      </c>
      <c r="P16" s="700">
        <v>18</v>
      </c>
      <c r="Q16" s="700">
        <v>20</v>
      </c>
      <c r="R16" s="700">
        <v>20</v>
      </c>
      <c r="S16" s="700">
        <v>9</v>
      </c>
      <c r="T16" s="700">
        <v>7</v>
      </c>
      <c r="U16" s="591">
        <v>50</v>
      </c>
      <c r="V16" s="610"/>
      <c r="W16" s="657">
        <f t="shared" si="1"/>
        <v>108.84</v>
      </c>
      <c r="X16" s="645">
        <v>15</v>
      </c>
      <c r="Y16" s="646">
        <v>9</v>
      </c>
      <c r="Z16" s="647" t="s">
        <v>62</v>
      </c>
      <c r="AA16" s="759">
        <f t="shared" si="2"/>
        <v>263.84000000000003</v>
      </c>
      <c r="AB16" s="760" t="s">
        <v>12</v>
      </c>
      <c r="AC16" s="650">
        <f t="shared" ref="AC16:AC29" si="3">AA16-AA15</f>
        <v>-56.629999999999995</v>
      </c>
      <c r="AD16" s="650">
        <f t="shared" ref="AD16:AD29" si="4">AA16-AA$15</f>
        <v>-56.629999999999995</v>
      </c>
    </row>
    <row r="17" spans="1:36" ht="25" customHeight="1" x14ac:dyDescent="0.35">
      <c r="A17" s="726" t="s">
        <v>51</v>
      </c>
      <c r="B17" s="727"/>
      <c r="C17" s="695" t="s">
        <v>52</v>
      </c>
      <c r="D17" s="732" t="s">
        <v>53</v>
      </c>
      <c r="E17" s="688">
        <v>2</v>
      </c>
      <c r="F17" s="689">
        <v>6</v>
      </c>
      <c r="G17" s="689">
        <v>1</v>
      </c>
      <c r="H17" s="689">
        <v>3</v>
      </c>
      <c r="I17" s="689"/>
      <c r="J17" s="689">
        <v>1</v>
      </c>
      <c r="K17" s="689">
        <v>2</v>
      </c>
      <c r="L17" s="690">
        <f t="shared" si="0"/>
        <v>108</v>
      </c>
      <c r="M17" s="590">
        <v>16.34</v>
      </c>
      <c r="N17" s="700">
        <v>17</v>
      </c>
      <c r="O17" s="700">
        <v>16</v>
      </c>
      <c r="P17" s="700">
        <v>15</v>
      </c>
      <c r="Q17" s="700">
        <v>17</v>
      </c>
      <c r="R17" s="700">
        <v>7</v>
      </c>
      <c r="S17" s="700">
        <v>16</v>
      </c>
      <c r="T17" s="700">
        <v>10</v>
      </c>
      <c r="U17" s="591">
        <v>50</v>
      </c>
      <c r="V17" s="610"/>
      <c r="W17" s="755">
        <f t="shared" si="1"/>
        <v>131.66</v>
      </c>
      <c r="X17" s="645">
        <v>15</v>
      </c>
      <c r="Y17" s="646">
        <v>14</v>
      </c>
      <c r="Z17" s="647" t="s">
        <v>65</v>
      </c>
      <c r="AA17" s="655">
        <f t="shared" si="2"/>
        <v>254.66</v>
      </c>
      <c r="AB17" s="761" t="s">
        <v>58</v>
      </c>
      <c r="AC17" s="650">
        <f t="shared" si="3"/>
        <v>-9.1800000000000352</v>
      </c>
      <c r="AD17" s="650">
        <f t="shared" si="4"/>
        <v>-65.810000000000031</v>
      </c>
    </row>
    <row r="18" spans="1:36" ht="25" customHeight="1" x14ac:dyDescent="0.35">
      <c r="A18" s="724" t="s">
        <v>198</v>
      </c>
      <c r="B18" s="725"/>
      <c r="C18" s="695" t="s">
        <v>20</v>
      </c>
      <c r="D18" s="718" t="s">
        <v>199</v>
      </c>
      <c r="E18" s="686">
        <v>6</v>
      </c>
      <c r="F18" s="687">
        <v>1</v>
      </c>
      <c r="G18" s="687">
        <v>6</v>
      </c>
      <c r="H18" s="687">
        <v>2</v>
      </c>
      <c r="I18" s="687"/>
      <c r="J18" s="687"/>
      <c r="K18" s="687"/>
      <c r="L18" s="690">
        <f t="shared" si="0"/>
        <v>131</v>
      </c>
      <c r="M18" s="590">
        <v>38.33</v>
      </c>
      <c r="N18" s="700">
        <v>10</v>
      </c>
      <c r="O18" s="700">
        <v>14</v>
      </c>
      <c r="P18" s="700">
        <v>13</v>
      </c>
      <c r="Q18" s="700">
        <v>20</v>
      </c>
      <c r="R18" s="700">
        <v>16</v>
      </c>
      <c r="S18" s="700">
        <v>15</v>
      </c>
      <c r="T18" s="700">
        <v>18</v>
      </c>
      <c r="U18" s="591">
        <v>50</v>
      </c>
      <c r="V18" s="610"/>
      <c r="W18" s="660">
        <f t="shared" si="1"/>
        <v>117.67</v>
      </c>
      <c r="X18" s="645">
        <v>5</v>
      </c>
      <c r="Y18" s="646">
        <v>32</v>
      </c>
      <c r="Z18" s="647" t="s">
        <v>79</v>
      </c>
      <c r="AA18" s="658">
        <f t="shared" si="2"/>
        <v>253.67000000000002</v>
      </c>
      <c r="AB18" s="717" t="s">
        <v>62</v>
      </c>
      <c r="AC18" s="650">
        <f t="shared" si="3"/>
        <v>-0.98999999999998067</v>
      </c>
      <c r="AD18" s="650">
        <f t="shared" si="4"/>
        <v>-66.800000000000011</v>
      </c>
    </row>
    <row r="19" spans="1:36" ht="25" customHeight="1" x14ac:dyDescent="0.35">
      <c r="A19" s="726" t="s">
        <v>222</v>
      </c>
      <c r="B19" s="727"/>
      <c r="C19" s="695" t="s">
        <v>20</v>
      </c>
      <c r="D19" s="696" t="s">
        <v>223</v>
      </c>
      <c r="E19" s="688">
        <v>4</v>
      </c>
      <c r="F19" s="689">
        <v>6</v>
      </c>
      <c r="G19" s="689">
        <v>5</v>
      </c>
      <c r="H19" s="689"/>
      <c r="I19" s="689"/>
      <c r="J19" s="689"/>
      <c r="K19" s="689"/>
      <c r="L19" s="690">
        <f t="shared" si="0"/>
        <v>134</v>
      </c>
      <c r="M19" s="590">
        <v>31.58</v>
      </c>
      <c r="N19" s="700">
        <v>7</v>
      </c>
      <c r="O19" s="700">
        <v>17</v>
      </c>
      <c r="P19" s="700">
        <v>16</v>
      </c>
      <c r="Q19" s="700">
        <v>21</v>
      </c>
      <c r="R19" s="700">
        <v>11</v>
      </c>
      <c r="S19" s="700">
        <v>13</v>
      </c>
      <c r="T19" s="700">
        <v>4</v>
      </c>
      <c r="U19" s="591">
        <v>50</v>
      </c>
      <c r="V19" s="610"/>
      <c r="W19" s="657">
        <f t="shared" si="1"/>
        <v>107.42</v>
      </c>
      <c r="X19" s="645">
        <v>5</v>
      </c>
      <c r="Y19" s="646">
        <v>40</v>
      </c>
      <c r="Z19" s="647" t="s">
        <v>83</v>
      </c>
      <c r="AA19" s="658">
        <f t="shared" si="2"/>
        <v>246.42000000000002</v>
      </c>
      <c r="AB19" s="717" t="s">
        <v>65</v>
      </c>
      <c r="AC19" s="650">
        <f t="shared" si="3"/>
        <v>-7.25</v>
      </c>
      <c r="AD19" s="650">
        <f t="shared" si="4"/>
        <v>-74.050000000000011</v>
      </c>
    </row>
    <row r="20" spans="1:36" ht="25" customHeight="1" x14ac:dyDescent="0.35">
      <c r="A20" s="724" t="s">
        <v>191</v>
      </c>
      <c r="B20" s="725"/>
      <c r="C20" s="596" t="s">
        <v>20</v>
      </c>
      <c r="D20" s="597" t="s">
        <v>192</v>
      </c>
      <c r="E20" s="686">
        <v>4</v>
      </c>
      <c r="F20" s="687">
        <v>8</v>
      </c>
      <c r="G20" s="687">
        <v>3</v>
      </c>
      <c r="H20" s="687"/>
      <c r="I20" s="687"/>
      <c r="J20" s="687"/>
      <c r="K20" s="687"/>
      <c r="L20" s="690">
        <f t="shared" si="0"/>
        <v>136</v>
      </c>
      <c r="M20" s="590">
        <v>40.130000000000003</v>
      </c>
      <c r="N20" s="700">
        <v>6</v>
      </c>
      <c r="O20" s="700">
        <v>15</v>
      </c>
      <c r="P20" s="700">
        <v>16</v>
      </c>
      <c r="Q20" s="700">
        <v>20</v>
      </c>
      <c r="R20" s="700">
        <v>8</v>
      </c>
      <c r="S20" s="700">
        <v>18</v>
      </c>
      <c r="T20" s="700">
        <v>13</v>
      </c>
      <c r="U20" s="591">
        <v>50</v>
      </c>
      <c r="V20" s="610"/>
      <c r="W20" s="657">
        <f t="shared" si="1"/>
        <v>105.87</v>
      </c>
      <c r="X20" s="645">
        <v>0</v>
      </c>
      <c r="Y20" s="646">
        <v>80</v>
      </c>
      <c r="Z20" s="647" t="s">
        <v>105</v>
      </c>
      <c r="AA20" s="658">
        <f t="shared" si="2"/>
        <v>241.87</v>
      </c>
      <c r="AB20" s="717" t="s">
        <v>55</v>
      </c>
      <c r="AC20" s="650">
        <f t="shared" si="3"/>
        <v>-4.5500000000000114</v>
      </c>
      <c r="AD20" s="650">
        <f t="shared" si="4"/>
        <v>-78.600000000000023</v>
      </c>
    </row>
    <row r="21" spans="1:36" ht="25" customHeight="1" x14ac:dyDescent="0.35">
      <c r="A21" s="722" t="s">
        <v>63</v>
      </c>
      <c r="B21" s="723"/>
      <c r="C21" s="596" t="s">
        <v>20</v>
      </c>
      <c r="D21" s="696" t="s">
        <v>64</v>
      </c>
      <c r="E21" s="688">
        <v>4</v>
      </c>
      <c r="F21" s="689">
        <v>4</v>
      </c>
      <c r="G21" s="689">
        <v>3</v>
      </c>
      <c r="H21" s="689">
        <v>1</v>
      </c>
      <c r="I21" s="689">
        <v>1</v>
      </c>
      <c r="J21" s="689">
        <v>1</v>
      </c>
      <c r="K21" s="689">
        <v>1</v>
      </c>
      <c r="L21" s="690">
        <f t="shared" si="0"/>
        <v>118</v>
      </c>
      <c r="M21" s="590">
        <v>26.82</v>
      </c>
      <c r="N21" s="700">
        <v>14</v>
      </c>
      <c r="O21" s="700">
        <v>8</v>
      </c>
      <c r="P21" s="700">
        <v>11</v>
      </c>
      <c r="Q21" s="700">
        <v>9</v>
      </c>
      <c r="R21" s="700">
        <v>15</v>
      </c>
      <c r="S21" s="700">
        <v>16</v>
      </c>
      <c r="T21" s="700">
        <v>15</v>
      </c>
      <c r="U21" s="591">
        <v>50</v>
      </c>
      <c r="V21" s="610"/>
      <c r="W21" s="657">
        <f t="shared" si="1"/>
        <v>111.18</v>
      </c>
      <c r="X21" s="645">
        <v>10</v>
      </c>
      <c r="Y21" s="646">
        <v>28</v>
      </c>
      <c r="Z21" s="647" t="s">
        <v>88</v>
      </c>
      <c r="AA21" s="658">
        <f t="shared" si="2"/>
        <v>239.18</v>
      </c>
      <c r="AB21" s="717" t="s">
        <v>61</v>
      </c>
      <c r="AC21" s="650">
        <f t="shared" si="3"/>
        <v>-2.6899999999999977</v>
      </c>
      <c r="AD21" s="650">
        <f t="shared" si="4"/>
        <v>-81.29000000000002</v>
      </c>
    </row>
    <row r="22" spans="1:36" ht="25" customHeight="1" x14ac:dyDescent="0.35">
      <c r="A22" s="724" t="s">
        <v>106</v>
      </c>
      <c r="B22" s="725"/>
      <c r="C22" s="596" t="s">
        <v>20</v>
      </c>
      <c r="D22" s="597" t="s">
        <v>107</v>
      </c>
      <c r="E22" s="686">
        <v>1</v>
      </c>
      <c r="F22" s="687">
        <v>6</v>
      </c>
      <c r="G22" s="687">
        <v>4</v>
      </c>
      <c r="H22" s="687">
        <v>2</v>
      </c>
      <c r="I22" s="687"/>
      <c r="J22" s="687"/>
      <c r="K22" s="687">
        <v>2</v>
      </c>
      <c r="L22" s="690">
        <f t="shared" si="0"/>
        <v>110</v>
      </c>
      <c r="M22" s="590">
        <v>40.630000000000003</v>
      </c>
      <c r="N22" s="700">
        <v>17</v>
      </c>
      <c r="O22" s="700">
        <v>13</v>
      </c>
      <c r="P22" s="700">
        <v>10</v>
      </c>
      <c r="Q22" s="700">
        <v>20</v>
      </c>
      <c r="R22" s="700">
        <v>13</v>
      </c>
      <c r="S22" s="700">
        <v>17</v>
      </c>
      <c r="T22" s="700">
        <v>18</v>
      </c>
      <c r="U22" s="591">
        <v>50</v>
      </c>
      <c r="V22" s="610"/>
      <c r="W22" s="657">
        <f t="shared" si="1"/>
        <v>117.37</v>
      </c>
      <c r="X22" s="645">
        <v>10</v>
      </c>
      <c r="Y22" s="646">
        <v>23</v>
      </c>
      <c r="Z22" s="647" t="s">
        <v>80</v>
      </c>
      <c r="AA22" s="658">
        <f t="shared" si="2"/>
        <v>237.37</v>
      </c>
      <c r="AB22" s="717" t="s">
        <v>76</v>
      </c>
      <c r="AC22" s="650">
        <f t="shared" si="3"/>
        <v>-1.8100000000000023</v>
      </c>
      <c r="AD22" s="650">
        <f t="shared" si="4"/>
        <v>-83.100000000000023</v>
      </c>
    </row>
    <row r="23" spans="1:36" ht="25" customHeight="1" x14ac:dyDescent="0.35">
      <c r="A23" s="726" t="s">
        <v>97</v>
      </c>
      <c r="B23" s="727"/>
      <c r="C23" s="695" t="s">
        <v>20</v>
      </c>
      <c r="D23" s="696" t="s">
        <v>98</v>
      </c>
      <c r="E23" s="688">
        <v>3</v>
      </c>
      <c r="F23" s="689">
        <v>3</v>
      </c>
      <c r="G23" s="689">
        <v>7</v>
      </c>
      <c r="H23" s="689">
        <v>1</v>
      </c>
      <c r="I23" s="689">
        <v>1</v>
      </c>
      <c r="J23" s="689"/>
      <c r="K23" s="689"/>
      <c r="L23" s="690">
        <f t="shared" si="0"/>
        <v>126</v>
      </c>
      <c r="M23" s="590">
        <v>59.52</v>
      </c>
      <c r="N23" s="700">
        <v>9</v>
      </c>
      <c r="O23" s="700">
        <v>19</v>
      </c>
      <c r="P23" s="700">
        <v>11</v>
      </c>
      <c r="Q23" s="700">
        <v>20</v>
      </c>
      <c r="R23" s="700">
        <v>15</v>
      </c>
      <c r="S23" s="700">
        <v>14</v>
      </c>
      <c r="T23" s="700">
        <v>14</v>
      </c>
      <c r="U23" s="591">
        <v>50</v>
      </c>
      <c r="V23" s="610"/>
      <c r="W23" s="657">
        <f t="shared" si="1"/>
        <v>92.47999999999999</v>
      </c>
      <c r="X23" s="645">
        <v>10</v>
      </c>
      <c r="Y23" s="646">
        <v>28</v>
      </c>
      <c r="Z23" s="647" t="s">
        <v>88</v>
      </c>
      <c r="AA23" s="658">
        <f t="shared" si="2"/>
        <v>228.48</v>
      </c>
      <c r="AB23" s="717" t="s">
        <v>80</v>
      </c>
      <c r="AC23" s="650">
        <f t="shared" si="3"/>
        <v>-8.8900000000000148</v>
      </c>
      <c r="AD23" s="650">
        <f t="shared" si="4"/>
        <v>-91.990000000000038</v>
      </c>
      <c r="AJ23" s="572">
        <v>1</v>
      </c>
    </row>
    <row r="24" spans="1:36" ht="25" customHeight="1" x14ac:dyDescent="0.35">
      <c r="A24" s="722" t="s">
        <v>56</v>
      </c>
      <c r="B24" s="723"/>
      <c r="C24" s="596" t="s">
        <v>20</v>
      </c>
      <c r="D24" s="599" t="s">
        <v>57</v>
      </c>
      <c r="E24" s="688">
        <v>3</v>
      </c>
      <c r="F24" s="689">
        <v>8</v>
      </c>
      <c r="G24" s="689">
        <v>1</v>
      </c>
      <c r="H24" s="689">
        <v>2</v>
      </c>
      <c r="I24" s="689"/>
      <c r="J24" s="689"/>
      <c r="K24" s="689">
        <v>1</v>
      </c>
      <c r="L24" s="690">
        <f t="shared" si="0"/>
        <v>124</v>
      </c>
      <c r="M24" s="590">
        <v>41.41</v>
      </c>
      <c r="N24" s="700">
        <v>14</v>
      </c>
      <c r="O24" s="700">
        <v>16</v>
      </c>
      <c r="P24" s="700">
        <v>11</v>
      </c>
      <c r="Q24" s="700">
        <v>18</v>
      </c>
      <c r="R24" s="700">
        <v>12</v>
      </c>
      <c r="S24" s="700">
        <v>16</v>
      </c>
      <c r="T24" s="700">
        <v>8</v>
      </c>
      <c r="U24" s="591">
        <v>50</v>
      </c>
      <c r="V24" s="610"/>
      <c r="W24" s="657">
        <f t="shared" si="1"/>
        <v>103.59</v>
      </c>
      <c r="X24" s="645">
        <v>0</v>
      </c>
      <c r="Y24" s="646">
        <v>83</v>
      </c>
      <c r="Z24" s="647" t="s">
        <v>75</v>
      </c>
      <c r="AA24" s="658">
        <f t="shared" si="2"/>
        <v>227.59</v>
      </c>
      <c r="AB24" s="717" t="s">
        <v>71</v>
      </c>
      <c r="AC24" s="650">
        <f t="shared" si="3"/>
        <v>-0.88999999999998636</v>
      </c>
      <c r="AD24" s="650">
        <f t="shared" si="4"/>
        <v>-92.880000000000024</v>
      </c>
    </row>
    <row r="25" spans="1:36" ht="25" customHeight="1" x14ac:dyDescent="0.35">
      <c r="A25" s="726" t="s">
        <v>150</v>
      </c>
      <c r="B25" s="727"/>
      <c r="C25" s="695" t="s">
        <v>73</v>
      </c>
      <c r="D25" s="599"/>
      <c r="E25" s="688">
        <v>1</v>
      </c>
      <c r="F25" s="689">
        <v>5</v>
      </c>
      <c r="G25" s="689">
        <v>4</v>
      </c>
      <c r="H25" s="689"/>
      <c r="I25" s="689">
        <v>1</v>
      </c>
      <c r="J25" s="689"/>
      <c r="K25" s="689">
        <v>4</v>
      </c>
      <c r="L25" s="690">
        <f t="shared" si="0"/>
        <v>93</v>
      </c>
      <c r="M25" s="590">
        <v>33.53</v>
      </c>
      <c r="N25" s="700">
        <v>14</v>
      </c>
      <c r="O25" s="700">
        <v>14</v>
      </c>
      <c r="P25" s="700">
        <v>19</v>
      </c>
      <c r="Q25" s="700">
        <v>20</v>
      </c>
      <c r="R25" s="700">
        <v>0</v>
      </c>
      <c r="S25" s="700">
        <v>14</v>
      </c>
      <c r="T25" s="700">
        <v>1</v>
      </c>
      <c r="U25" s="591">
        <v>50</v>
      </c>
      <c r="V25" s="610"/>
      <c r="W25" s="657">
        <f t="shared" si="1"/>
        <v>98.47</v>
      </c>
      <c r="X25" s="645">
        <v>20</v>
      </c>
      <c r="Y25" s="646">
        <v>3</v>
      </c>
      <c r="Z25" s="647" t="s">
        <v>12</v>
      </c>
      <c r="AA25" s="658">
        <f t="shared" si="2"/>
        <v>211.47</v>
      </c>
      <c r="AB25" s="717" t="s">
        <v>88</v>
      </c>
      <c r="AC25" s="650">
        <f t="shared" si="3"/>
        <v>-16.120000000000005</v>
      </c>
      <c r="AD25" s="650">
        <f t="shared" si="4"/>
        <v>-109.00000000000003</v>
      </c>
    </row>
    <row r="26" spans="1:36" ht="25" customHeight="1" x14ac:dyDescent="0.35">
      <c r="A26" s="726" t="s">
        <v>36</v>
      </c>
      <c r="B26" s="727"/>
      <c r="C26" s="695" t="s">
        <v>20</v>
      </c>
      <c r="D26" s="696" t="s">
        <v>119</v>
      </c>
      <c r="E26" s="688">
        <v>9</v>
      </c>
      <c r="F26" s="689">
        <v>5</v>
      </c>
      <c r="G26" s="689">
        <v>1</v>
      </c>
      <c r="H26" s="689"/>
      <c r="I26" s="689"/>
      <c r="J26" s="689"/>
      <c r="K26" s="689"/>
      <c r="L26" s="751">
        <f t="shared" si="0"/>
        <v>143</v>
      </c>
      <c r="M26" s="590">
        <v>48.05</v>
      </c>
      <c r="N26" s="700">
        <v>13</v>
      </c>
      <c r="O26" s="700">
        <v>5</v>
      </c>
      <c r="P26" s="700">
        <v>0</v>
      </c>
      <c r="Q26" s="700">
        <v>18</v>
      </c>
      <c r="R26" s="700">
        <v>0</v>
      </c>
      <c r="S26" s="700">
        <v>6</v>
      </c>
      <c r="T26" s="700">
        <v>5</v>
      </c>
      <c r="U26" s="591">
        <v>50</v>
      </c>
      <c r="V26" s="610"/>
      <c r="W26" s="657">
        <f t="shared" si="1"/>
        <v>48.95</v>
      </c>
      <c r="X26" s="645">
        <v>15</v>
      </c>
      <c r="Y26" s="646">
        <v>8</v>
      </c>
      <c r="Z26" s="647" t="s">
        <v>58</v>
      </c>
      <c r="AA26" s="658">
        <f t="shared" si="2"/>
        <v>206.95</v>
      </c>
      <c r="AB26" s="717" t="s">
        <v>91</v>
      </c>
      <c r="AC26" s="650">
        <f t="shared" si="3"/>
        <v>-4.5200000000000102</v>
      </c>
      <c r="AD26" s="650">
        <f t="shared" si="4"/>
        <v>-113.52000000000004</v>
      </c>
    </row>
    <row r="27" spans="1:36" ht="25" customHeight="1" x14ac:dyDescent="0.35">
      <c r="A27" s="726" t="s">
        <v>139</v>
      </c>
      <c r="B27" s="727"/>
      <c r="C27" s="695" t="s">
        <v>20</v>
      </c>
      <c r="D27" s="696" t="s">
        <v>57</v>
      </c>
      <c r="E27" s="688">
        <v>0</v>
      </c>
      <c r="F27" s="689">
        <v>3</v>
      </c>
      <c r="G27" s="689">
        <v>4</v>
      </c>
      <c r="H27" s="689">
        <v>2</v>
      </c>
      <c r="I27" s="689">
        <v>3</v>
      </c>
      <c r="J27" s="689">
        <v>1</v>
      </c>
      <c r="K27" s="689">
        <v>2</v>
      </c>
      <c r="L27" s="690">
        <f t="shared" si="0"/>
        <v>96</v>
      </c>
      <c r="M27" s="590">
        <v>30.61</v>
      </c>
      <c r="N27" s="700">
        <v>9</v>
      </c>
      <c r="O27" s="700">
        <v>9</v>
      </c>
      <c r="P27" s="700">
        <v>13</v>
      </c>
      <c r="Q27" s="700">
        <v>9</v>
      </c>
      <c r="R27" s="700">
        <v>8</v>
      </c>
      <c r="S27" s="700">
        <v>15</v>
      </c>
      <c r="T27" s="700">
        <v>13</v>
      </c>
      <c r="U27" s="591">
        <v>50</v>
      </c>
      <c r="V27" s="610"/>
      <c r="W27" s="657">
        <f t="shared" si="1"/>
        <v>95.39</v>
      </c>
      <c r="X27" s="645">
        <v>10</v>
      </c>
      <c r="Y27" s="646">
        <v>20</v>
      </c>
      <c r="Z27" s="647" t="s">
        <v>61</v>
      </c>
      <c r="AA27" s="658">
        <f t="shared" si="2"/>
        <v>201.39</v>
      </c>
      <c r="AB27" s="717" t="s">
        <v>79</v>
      </c>
      <c r="AC27" s="650">
        <f t="shared" si="3"/>
        <v>-5.5600000000000023</v>
      </c>
      <c r="AD27" s="650">
        <f t="shared" si="4"/>
        <v>-119.08000000000004</v>
      </c>
    </row>
    <row r="28" spans="1:36" ht="25" customHeight="1" x14ac:dyDescent="0.35">
      <c r="A28" s="724" t="s">
        <v>455</v>
      </c>
      <c r="B28" s="725"/>
      <c r="C28" s="596"/>
      <c r="D28" s="597"/>
      <c r="E28" s="686">
        <v>2</v>
      </c>
      <c r="F28" s="687">
        <v>5</v>
      </c>
      <c r="G28" s="687">
        <v>2</v>
      </c>
      <c r="H28" s="687">
        <v>3</v>
      </c>
      <c r="I28" s="687">
        <v>1</v>
      </c>
      <c r="J28" s="687">
        <v>1</v>
      </c>
      <c r="K28" s="687">
        <v>1</v>
      </c>
      <c r="L28" s="690">
        <f t="shared" si="0"/>
        <v>113</v>
      </c>
      <c r="M28" s="590">
        <v>39.39</v>
      </c>
      <c r="N28" s="700">
        <v>14</v>
      </c>
      <c r="O28" s="700">
        <v>0</v>
      </c>
      <c r="P28" s="700">
        <v>19</v>
      </c>
      <c r="Q28" s="700">
        <v>8</v>
      </c>
      <c r="R28" s="700">
        <v>7</v>
      </c>
      <c r="S28" s="700">
        <v>13</v>
      </c>
      <c r="T28" s="700">
        <v>5</v>
      </c>
      <c r="U28" s="591">
        <v>50</v>
      </c>
      <c r="V28" s="610"/>
      <c r="W28" s="657">
        <f t="shared" si="1"/>
        <v>76.61</v>
      </c>
      <c r="X28" s="645">
        <v>10</v>
      </c>
      <c r="Y28" s="646">
        <v>23</v>
      </c>
      <c r="Z28" s="647" t="s">
        <v>80</v>
      </c>
      <c r="AA28" s="658">
        <f t="shared" si="2"/>
        <v>199.61</v>
      </c>
      <c r="AB28" s="717" t="s">
        <v>83</v>
      </c>
      <c r="AC28" s="650">
        <f t="shared" si="3"/>
        <v>-1.7799999999999727</v>
      </c>
      <c r="AD28" s="650">
        <f t="shared" si="4"/>
        <v>-120.86000000000001</v>
      </c>
    </row>
    <row r="29" spans="1:36" ht="25" customHeight="1" x14ac:dyDescent="0.35">
      <c r="A29" s="722" t="s">
        <v>117</v>
      </c>
      <c r="B29" s="723"/>
      <c r="C29" s="596" t="s">
        <v>20</v>
      </c>
      <c r="D29" s="696" t="s">
        <v>118</v>
      </c>
      <c r="E29" s="688">
        <v>3</v>
      </c>
      <c r="F29" s="689">
        <v>4</v>
      </c>
      <c r="G29" s="689">
        <v>6</v>
      </c>
      <c r="H29" s="689">
        <v>2</v>
      </c>
      <c r="I29" s="689"/>
      <c r="J29" s="689"/>
      <c r="K29" s="689"/>
      <c r="L29" s="690">
        <f t="shared" si="0"/>
        <v>128</v>
      </c>
      <c r="M29" s="590">
        <v>83.17</v>
      </c>
      <c r="N29" s="700">
        <v>15</v>
      </c>
      <c r="O29" s="700">
        <v>15</v>
      </c>
      <c r="P29" s="700">
        <v>11</v>
      </c>
      <c r="Q29" s="700">
        <v>19</v>
      </c>
      <c r="R29" s="700">
        <v>15</v>
      </c>
      <c r="S29" s="700">
        <v>14</v>
      </c>
      <c r="T29" s="700">
        <v>14</v>
      </c>
      <c r="U29" s="591">
        <v>50</v>
      </c>
      <c r="V29" s="610"/>
      <c r="W29" s="657">
        <f t="shared" si="1"/>
        <v>69.83</v>
      </c>
      <c r="X29" s="645">
        <v>0</v>
      </c>
      <c r="Y29" s="646">
        <v>60</v>
      </c>
      <c r="Z29" s="647" t="s">
        <v>100</v>
      </c>
      <c r="AA29" s="658">
        <f t="shared" si="2"/>
        <v>197.82999999999998</v>
      </c>
      <c r="AB29" s="717" t="s">
        <v>100</v>
      </c>
      <c r="AC29" s="650">
        <f t="shared" si="3"/>
        <v>-1.7800000000000296</v>
      </c>
      <c r="AD29" s="650">
        <f t="shared" si="4"/>
        <v>-122.64000000000004</v>
      </c>
    </row>
    <row r="30" spans="1:36" ht="25" customHeight="1" x14ac:dyDescent="0.35">
      <c r="A30" s="724" t="s">
        <v>66</v>
      </c>
      <c r="B30" s="725"/>
      <c r="C30" s="596" t="s">
        <v>20</v>
      </c>
      <c r="D30" s="597" t="s">
        <v>67</v>
      </c>
      <c r="E30" s="686">
        <v>1</v>
      </c>
      <c r="F30" s="687">
        <v>1</v>
      </c>
      <c r="G30" s="687">
        <v>3</v>
      </c>
      <c r="H30" s="687">
        <v>2</v>
      </c>
      <c r="I30" s="687">
        <v>3</v>
      </c>
      <c r="J30" s="687"/>
      <c r="K30" s="687">
        <v>5</v>
      </c>
      <c r="L30" s="690">
        <f t="shared" si="0"/>
        <v>75</v>
      </c>
      <c r="M30" s="590">
        <v>35.03</v>
      </c>
      <c r="N30" s="700">
        <v>15</v>
      </c>
      <c r="O30" s="700">
        <v>15</v>
      </c>
      <c r="P30" s="700">
        <v>16</v>
      </c>
      <c r="Q30" s="700">
        <v>8</v>
      </c>
      <c r="R30" s="700">
        <v>9</v>
      </c>
      <c r="S30" s="700">
        <v>0</v>
      </c>
      <c r="T30" s="700">
        <v>12</v>
      </c>
      <c r="U30" s="591">
        <v>50</v>
      </c>
      <c r="V30" s="610"/>
      <c r="W30" s="657">
        <f t="shared" si="1"/>
        <v>89.97</v>
      </c>
      <c r="X30" s="645">
        <v>10</v>
      </c>
      <c r="Y30" s="646">
        <v>22</v>
      </c>
      <c r="Z30" s="647" t="s">
        <v>76</v>
      </c>
      <c r="AA30" s="658">
        <f t="shared" si="2"/>
        <v>174.97</v>
      </c>
      <c r="AB30" s="717" t="s">
        <v>87</v>
      </c>
      <c r="AC30" s="650">
        <f>AA30-AA22</f>
        <v>-62.400000000000006</v>
      </c>
      <c r="AD30" s="650">
        <f t="shared" ref="AD30:AD33" si="5">AA30-AA$15</f>
        <v>-145.50000000000003</v>
      </c>
    </row>
    <row r="31" spans="1:36" ht="25" customHeight="1" x14ac:dyDescent="0.35">
      <c r="A31" s="728" t="s">
        <v>454</v>
      </c>
      <c r="B31" s="729"/>
      <c r="C31" s="596"/>
      <c r="D31" s="597"/>
      <c r="E31" s="686">
        <v>3</v>
      </c>
      <c r="F31" s="687">
        <v>1</v>
      </c>
      <c r="G31" s="687">
        <v>4</v>
      </c>
      <c r="H31" s="687">
        <v>1</v>
      </c>
      <c r="I31" s="687">
        <v>2</v>
      </c>
      <c r="J31" s="687">
        <v>1</v>
      </c>
      <c r="K31" s="687">
        <v>3</v>
      </c>
      <c r="L31" s="690">
        <f t="shared" si="0"/>
        <v>95</v>
      </c>
      <c r="M31" s="590">
        <v>30.78</v>
      </c>
      <c r="N31" s="700">
        <v>5</v>
      </c>
      <c r="O31" s="700">
        <v>0</v>
      </c>
      <c r="P31" s="700">
        <v>11</v>
      </c>
      <c r="Q31" s="700">
        <v>18</v>
      </c>
      <c r="R31" s="700">
        <v>10</v>
      </c>
      <c r="S31" s="700">
        <v>6</v>
      </c>
      <c r="T31" s="700">
        <v>8</v>
      </c>
      <c r="U31" s="591">
        <v>50</v>
      </c>
      <c r="V31" s="610"/>
      <c r="W31" s="657">
        <f t="shared" si="1"/>
        <v>77.22</v>
      </c>
      <c r="X31" s="645">
        <v>0</v>
      </c>
      <c r="Y31" s="646">
        <v>70</v>
      </c>
      <c r="Z31" s="647" t="s">
        <v>87</v>
      </c>
      <c r="AA31" s="658">
        <f t="shared" si="2"/>
        <v>172.22</v>
      </c>
      <c r="AB31" s="717" t="s">
        <v>105</v>
      </c>
      <c r="AC31" s="650">
        <f t="shared" ref="AC31:AC33" si="6">AA31-AA30</f>
        <v>-2.75</v>
      </c>
      <c r="AD31" s="650">
        <f t="shared" si="5"/>
        <v>-148.25000000000003</v>
      </c>
    </row>
    <row r="32" spans="1:36" ht="25" customHeight="1" x14ac:dyDescent="0.35">
      <c r="A32" s="726" t="s">
        <v>113</v>
      </c>
      <c r="B32" s="727"/>
      <c r="C32" s="695" t="s">
        <v>20</v>
      </c>
      <c r="D32" s="696" t="s">
        <v>114</v>
      </c>
      <c r="E32" s="688"/>
      <c r="F32" s="689">
        <v>1</v>
      </c>
      <c r="G32" s="689">
        <v>3</v>
      </c>
      <c r="H32" s="689">
        <v>2</v>
      </c>
      <c r="I32" s="689">
        <v>2</v>
      </c>
      <c r="J32" s="689"/>
      <c r="K32" s="689">
        <v>7</v>
      </c>
      <c r="L32" s="690">
        <f t="shared" si="0"/>
        <v>59</v>
      </c>
      <c r="M32" s="590">
        <v>51.36</v>
      </c>
      <c r="N32" s="700">
        <v>5</v>
      </c>
      <c r="O32" s="700">
        <v>18</v>
      </c>
      <c r="P32" s="700">
        <v>0</v>
      </c>
      <c r="Q32" s="700">
        <v>8</v>
      </c>
      <c r="R32" s="700">
        <v>8</v>
      </c>
      <c r="S32" s="700">
        <v>0</v>
      </c>
      <c r="T32" s="700">
        <v>14</v>
      </c>
      <c r="U32" s="591">
        <v>50</v>
      </c>
      <c r="V32" s="610"/>
      <c r="W32" s="657">
        <f t="shared" si="1"/>
        <v>51.64</v>
      </c>
      <c r="X32" s="645">
        <v>0</v>
      </c>
      <c r="Y32" s="646">
        <v>125</v>
      </c>
      <c r="Z32" s="647" t="s">
        <v>96</v>
      </c>
      <c r="AA32" s="658">
        <f t="shared" si="2"/>
        <v>110.64</v>
      </c>
      <c r="AB32" s="717" t="s">
        <v>75</v>
      </c>
      <c r="AC32" s="650">
        <f t="shared" si="6"/>
        <v>-61.58</v>
      </c>
      <c r="AD32" s="650">
        <f t="shared" si="5"/>
        <v>-209.83000000000004</v>
      </c>
    </row>
    <row r="33" spans="1:30" ht="25" customHeight="1" x14ac:dyDescent="0.35">
      <c r="A33" s="734" t="s">
        <v>154</v>
      </c>
      <c r="B33" s="735"/>
      <c r="C33" s="601" t="s">
        <v>20</v>
      </c>
      <c r="D33" s="733" t="s">
        <v>155</v>
      </c>
      <c r="E33" s="719">
        <v>3</v>
      </c>
      <c r="F33" s="720">
        <v>1</v>
      </c>
      <c r="G33" s="720">
        <v>3</v>
      </c>
      <c r="H33" s="720">
        <v>1</v>
      </c>
      <c r="I33" s="720">
        <v>1</v>
      </c>
      <c r="J33" s="720"/>
      <c r="K33" s="720">
        <v>6</v>
      </c>
      <c r="L33" s="691">
        <f t="shared" si="0"/>
        <v>76</v>
      </c>
      <c r="M33" s="603">
        <v>61.2</v>
      </c>
      <c r="N33" s="701">
        <v>0</v>
      </c>
      <c r="O33" s="701">
        <v>6</v>
      </c>
      <c r="P33" s="701">
        <v>0</v>
      </c>
      <c r="Q33" s="701">
        <v>9</v>
      </c>
      <c r="R33" s="701">
        <v>7</v>
      </c>
      <c r="S33" s="701">
        <v>0</v>
      </c>
      <c r="T33" s="701">
        <v>11</v>
      </c>
      <c r="U33" s="604">
        <v>50</v>
      </c>
      <c r="V33" s="615"/>
      <c r="W33" s="661">
        <f t="shared" si="1"/>
        <v>21.799999999999997</v>
      </c>
      <c r="X33" s="662">
        <v>10</v>
      </c>
      <c r="Y33" s="663">
        <v>18</v>
      </c>
      <c r="Z33" s="736" t="s">
        <v>55</v>
      </c>
      <c r="AA33" s="665">
        <f t="shared" si="2"/>
        <v>107.8</v>
      </c>
      <c r="AB33" s="721" t="s">
        <v>96</v>
      </c>
      <c r="AC33" s="650">
        <f t="shared" si="6"/>
        <v>-2.8400000000000034</v>
      </c>
      <c r="AD33" s="650">
        <f t="shared" si="5"/>
        <v>-212.67000000000002</v>
      </c>
    </row>
    <row r="35" spans="1:30" ht="19.5" customHeight="1" x14ac:dyDescent="0.35">
      <c r="A35" s="703" t="s">
        <v>460</v>
      </c>
      <c r="B35" s="762" t="s">
        <v>449</v>
      </c>
      <c r="C35" s="762"/>
      <c r="D35" s="704" t="s">
        <v>474</v>
      </c>
    </row>
    <row r="36" spans="1:30" ht="19.5" customHeight="1" x14ac:dyDescent="0.35">
      <c r="A36" s="703" t="s">
        <v>463</v>
      </c>
      <c r="B36" s="703" t="s">
        <v>38</v>
      </c>
      <c r="C36" s="703"/>
      <c r="D36" s="705" t="s">
        <v>475</v>
      </c>
    </row>
    <row r="37" spans="1:30" ht="19.5" customHeight="1" x14ac:dyDescent="0.35">
      <c r="A37" s="703" t="s">
        <v>465</v>
      </c>
      <c r="B37" s="703" t="s">
        <v>56</v>
      </c>
      <c r="C37" s="703"/>
      <c r="D37" s="705" t="s">
        <v>466</v>
      </c>
    </row>
    <row r="38" spans="1:30" ht="19.5" customHeight="1" x14ac:dyDescent="0.35">
      <c r="A38" s="706"/>
      <c r="B38" s="703" t="s">
        <v>222</v>
      </c>
      <c r="C38" s="703"/>
      <c r="D38" s="705" t="s">
        <v>471</v>
      </c>
    </row>
    <row r="39" spans="1:30" ht="19.5" customHeight="1" x14ac:dyDescent="0.35">
      <c r="A39" s="702"/>
      <c r="B39" s="703" t="s">
        <v>198</v>
      </c>
      <c r="C39" s="703"/>
      <c r="D39" s="705" t="s">
        <v>472</v>
      </c>
    </row>
    <row r="40" spans="1:30" ht="19.5" customHeight="1" x14ac:dyDescent="0.35">
      <c r="B40" s="703" t="s">
        <v>469</v>
      </c>
      <c r="C40" s="703"/>
      <c r="D40" s="705" t="s">
        <v>477</v>
      </c>
    </row>
    <row r="41" spans="1:30" ht="19.5" customHeight="1" x14ac:dyDescent="0.35">
      <c r="B41" s="703" t="s">
        <v>36</v>
      </c>
      <c r="C41" s="703"/>
      <c r="D41" s="705" t="s">
        <v>464</v>
      </c>
    </row>
    <row r="42" spans="1:30" ht="19.5" customHeight="1" x14ac:dyDescent="0.35">
      <c r="B42" s="703" t="s">
        <v>63</v>
      </c>
      <c r="C42" s="703"/>
      <c r="D42" s="705" t="s">
        <v>476</v>
      </c>
    </row>
    <row r="43" spans="1:30" ht="19.5" customHeight="1" x14ac:dyDescent="0.35">
      <c r="B43" s="762" t="s">
        <v>461</v>
      </c>
      <c r="C43" s="762"/>
      <c r="D43" s="704" t="s">
        <v>462</v>
      </c>
    </row>
    <row r="44" spans="1:30" ht="19.5" customHeight="1" x14ac:dyDescent="0.35">
      <c r="B44" s="703" t="s">
        <v>191</v>
      </c>
      <c r="C44" s="703"/>
      <c r="D44" s="705" t="s">
        <v>470</v>
      </c>
    </row>
    <row r="45" spans="1:30" ht="19.5" customHeight="1" x14ac:dyDescent="0.35">
      <c r="B45" s="703" t="s">
        <v>113</v>
      </c>
      <c r="C45" s="703"/>
      <c r="D45" s="705" t="s">
        <v>468</v>
      </c>
    </row>
    <row r="46" spans="1:30" ht="20" customHeight="1" x14ac:dyDescent="0.35">
      <c r="B46" s="703" t="s">
        <v>106</v>
      </c>
      <c r="C46" s="703"/>
      <c r="D46" s="705" t="s">
        <v>467</v>
      </c>
    </row>
  </sheetData>
  <sheetProtection selectLockedCells="1" selectUnlockedCells="1"/>
  <autoFilter ref="A14:AJ33" xr:uid="{6D8E6D0A-8704-4B87-9AA4-A0C96B567198}">
    <filterColumn colId="0" showButton="0"/>
  </autoFilter>
  <sortState xmlns:xlrd2="http://schemas.microsoft.com/office/spreadsheetml/2017/richdata2" ref="B36:D46">
    <sortCondition ref="D36:D46"/>
  </sortState>
  <mergeCells count="26">
    <mergeCell ref="C6:Z6"/>
    <mergeCell ref="C7:Z7"/>
    <mergeCell ref="C8:W8"/>
    <mergeCell ref="C9:W9"/>
    <mergeCell ref="C10:W10"/>
    <mergeCell ref="A6:B6"/>
    <mergeCell ref="A7:B7"/>
    <mergeCell ref="A11:B11"/>
    <mergeCell ref="A12:B12"/>
    <mergeCell ref="A13:B14"/>
    <mergeCell ref="A1:AB1"/>
    <mergeCell ref="C2:Z2"/>
    <mergeCell ref="C3:Z3"/>
    <mergeCell ref="C4:Z4"/>
    <mergeCell ref="C5:Z5"/>
    <mergeCell ref="A2:B2"/>
    <mergeCell ref="A3:B3"/>
    <mergeCell ref="A4:B4"/>
    <mergeCell ref="A5:B5"/>
    <mergeCell ref="C11:Z11"/>
    <mergeCell ref="C13:C14"/>
    <mergeCell ref="M13:W13"/>
    <mergeCell ref="X13:Z13"/>
    <mergeCell ref="AA13:AB13"/>
    <mergeCell ref="E13:L13"/>
    <mergeCell ref="C12:Z12"/>
  </mergeCells>
  <phoneticPr fontId="7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87" fitToWidth="2" orientation="portrait" horizontalDpi="4294967293" verticalDpi="300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view="pageBreakPreview" zoomScaleNormal="100" zoomScaleSheetLayoutView="100" workbookViewId="0">
      <selection activeCell="Y15" sqref="Y15"/>
    </sheetView>
  </sheetViews>
  <sheetFormatPr defaultColWidth="9.1796875" defaultRowHeight="14.5" outlineLevelCol="1" x14ac:dyDescent="0.35"/>
  <cols>
    <col min="1" max="1" width="24.453125" style="572" customWidth="1"/>
    <col min="2" max="2" width="15.453125" style="572"/>
    <col min="3" max="3" width="6.7265625" style="572"/>
    <col min="4" max="11" width="7.90625" style="572" hidden="1" customWidth="1" outlineLevel="1"/>
    <col min="12" max="12" width="6" style="572" hidden="1" customWidth="1" outlineLevel="1"/>
    <col min="13" max="13" width="8.7265625" style="572" customWidth="1" collapsed="1"/>
    <col min="14" max="15" width="7.90625" style="572" hidden="1" customWidth="1" outlineLevel="1"/>
    <col min="16" max="16" width="6" style="572" hidden="1" customWidth="1" outlineLevel="1"/>
    <col min="17" max="17" width="8.7265625" style="572" customWidth="1" collapsed="1"/>
    <col min="18" max="18" width="8.7265625" style="572" customWidth="1"/>
    <col min="19" max="20" width="7.90625" style="572" customWidth="1"/>
    <col min="21" max="21" width="9.1796875" style="572" customWidth="1"/>
    <col min="22" max="22" width="7.81640625" style="572"/>
    <col min="23" max="16384" width="9.1796875" style="572"/>
  </cols>
  <sheetData>
    <row r="1" spans="1:24" ht="34.5" x14ac:dyDescent="0.65">
      <c r="A1" s="786" t="s">
        <v>14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</row>
    <row r="2" spans="1:24" ht="22.4" customHeight="1" x14ac:dyDescent="0.35">
      <c r="A2" s="573" t="s">
        <v>15</v>
      </c>
      <c r="B2" s="787" t="s">
        <v>16</v>
      </c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9"/>
      <c r="U2" s="617" t="s">
        <v>17</v>
      </c>
      <c r="V2" s="618" t="s">
        <v>18</v>
      </c>
    </row>
    <row r="3" spans="1:24" ht="15.5" x14ac:dyDescent="0.35">
      <c r="A3" s="574" t="s">
        <v>19</v>
      </c>
      <c r="B3" s="773" t="s">
        <v>20</v>
      </c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  <c r="R3" s="774"/>
      <c r="S3" s="774"/>
      <c r="T3" s="790"/>
      <c r="U3" s="619" t="s">
        <v>21</v>
      </c>
      <c r="V3" s="620" t="s">
        <v>22</v>
      </c>
    </row>
    <row r="4" spans="1:24" ht="15.5" x14ac:dyDescent="0.35">
      <c r="A4" s="574" t="s">
        <v>23</v>
      </c>
      <c r="B4" s="791" t="s">
        <v>24</v>
      </c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3"/>
      <c r="U4" s="619" t="s">
        <v>25</v>
      </c>
      <c r="V4" s="621"/>
    </row>
    <row r="5" spans="1:24" ht="15.5" x14ac:dyDescent="0.35">
      <c r="A5" s="574" t="s">
        <v>26</v>
      </c>
      <c r="B5" s="773" t="s">
        <v>27</v>
      </c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622"/>
      <c r="V5" s="623"/>
    </row>
    <row r="6" spans="1:24" ht="15.5" x14ac:dyDescent="0.35">
      <c r="A6" s="574" t="s">
        <v>28</v>
      </c>
      <c r="B6" s="773">
        <v>24</v>
      </c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  <c r="N6" s="774"/>
      <c r="O6" s="774"/>
      <c r="P6" s="774"/>
      <c r="Q6" s="774"/>
      <c r="R6" s="774"/>
      <c r="S6" s="774"/>
      <c r="T6" s="774"/>
      <c r="U6" s="624"/>
      <c r="V6" s="625"/>
    </row>
    <row r="7" spans="1:24" ht="15.5" x14ac:dyDescent="0.35">
      <c r="A7" s="574" t="s">
        <v>29</v>
      </c>
      <c r="B7" s="773" t="s">
        <v>30</v>
      </c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  <c r="O7" s="774"/>
      <c r="P7" s="774"/>
      <c r="Q7" s="774"/>
      <c r="R7" s="774"/>
      <c r="S7" s="774"/>
      <c r="T7" s="774"/>
      <c r="U7" s="624"/>
      <c r="V7" s="625"/>
    </row>
    <row r="8" spans="1:24" ht="15.5" hidden="1" x14ac:dyDescent="0.35">
      <c r="A8" s="575" t="s">
        <v>31</v>
      </c>
      <c r="B8" s="804" t="s">
        <v>32</v>
      </c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  <c r="R8" s="626"/>
      <c r="S8" s="626"/>
      <c r="T8" s="626"/>
      <c r="U8" s="624"/>
      <c r="V8" s="625"/>
    </row>
    <row r="9" spans="1:24" ht="15.5" hidden="1" x14ac:dyDescent="0.35">
      <c r="A9" s="575" t="s">
        <v>33</v>
      </c>
      <c r="B9" s="804"/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626"/>
      <c r="S9" s="626"/>
      <c r="T9" s="626"/>
      <c r="U9" s="624"/>
      <c r="V9" s="625"/>
    </row>
    <row r="10" spans="1:24" ht="15.5" hidden="1" x14ac:dyDescent="0.35">
      <c r="A10" s="575" t="s">
        <v>34</v>
      </c>
      <c r="B10" s="804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626"/>
      <c r="S10" s="626"/>
      <c r="T10" s="626"/>
      <c r="U10" s="627"/>
      <c r="V10" s="628"/>
    </row>
    <row r="11" spans="1:24" ht="15.5" x14ac:dyDescent="0.35">
      <c r="A11" s="574" t="s">
        <v>35</v>
      </c>
      <c r="B11" s="773" t="s">
        <v>36</v>
      </c>
      <c r="C11" s="774"/>
      <c r="D11" s="774"/>
      <c r="E11" s="774"/>
      <c r="F11" s="774"/>
      <c r="G11" s="774"/>
      <c r="H11" s="774"/>
      <c r="I11" s="774"/>
      <c r="J11" s="774"/>
      <c r="K11" s="774"/>
      <c r="L11" s="774"/>
      <c r="M11" s="774"/>
      <c r="N11" s="774"/>
      <c r="O11" s="774"/>
      <c r="P11" s="774"/>
      <c r="Q11" s="774"/>
      <c r="R11" s="774"/>
      <c r="S11" s="774"/>
      <c r="T11" s="774"/>
      <c r="U11" s="629"/>
      <c r="V11" s="630"/>
    </row>
    <row r="12" spans="1:24" ht="15.5" x14ac:dyDescent="0.35">
      <c r="A12" s="576" t="s">
        <v>37</v>
      </c>
      <c r="B12" s="811" t="s">
        <v>38</v>
      </c>
      <c r="C12" s="812"/>
      <c r="D12" s="812"/>
      <c r="E12" s="812"/>
      <c r="F12" s="812"/>
      <c r="G12" s="812"/>
      <c r="H12" s="812"/>
      <c r="I12" s="812"/>
      <c r="J12" s="812"/>
      <c r="K12" s="812"/>
      <c r="L12" s="812"/>
      <c r="M12" s="812"/>
      <c r="N12" s="812"/>
      <c r="O12" s="812"/>
      <c r="P12" s="812"/>
      <c r="Q12" s="812"/>
      <c r="R12" s="812"/>
      <c r="S12" s="812"/>
      <c r="T12" s="812"/>
      <c r="U12" s="631"/>
      <c r="V12" s="632"/>
    </row>
    <row r="13" spans="1:24" x14ac:dyDescent="0.35">
      <c r="A13" s="807" t="s">
        <v>39</v>
      </c>
      <c r="B13" s="809" t="s">
        <v>40</v>
      </c>
      <c r="C13" s="577" t="s">
        <v>41</v>
      </c>
      <c r="D13" s="813" t="s">
        <v>42</v>
      </c>
      <c r="E13" s="814"/>
      <c r="F13" s="814"/>
      <c r="G13" s="814"/>
      <c r="H13" s="814"/>
      <c r="I13" s="814"/>
      <c r="J13" s="814"/>
      <c r="K13" s="814"/>
      <c r="L13" s="814"/>
      <c r="M13" s="815"/>
      <c r="N13" s="816" t="s">
        <v>43</v>
      </c>
      <c r="O13" s="817"/>
      <c r="P13" s="817"/>
      <c r="Q13" s="817"/>
      <c r="R13" s="818" t="s">
        <v>44</v>
      </c>
      <c r="S13" s="819"/>
      <c r="T13" s="820"/>
      <c r="U13" s="805" t="s">
        <v>45</v>
      </c>
      <c r="V13" s="806"/>
    </row>
    <row r="14" spans="1:24" ht="25" x14ac:dyDescent="0.35">
      <c r="A14" s="808"/>
      <c r="B14" s="810"/>
      <c r="C14" s="578" t="s">
        <v>46</v>
      </c>
      <c r="D14" s="579" t="s">
        <v>2</v>
      </c>
      <c r="E14" s="580" t="s">
        <v>13</v>
      </c>
      <c r="F14" s="581" t="s">
        <v>4</v>
      </c>
      <c r="G14" s="581" t="s">
        <v>5</v>
      </c>
      <c r="H14" s="581" t="s">
        <v>6</v>
      </c>
      <c r="I14" s="581" t="s">
        <v>7</v>
      </c>
      <c r="J14" s="581" t="s">
        <v>8</v>
      </c>
      <c r="K14" s="581" t="s">
        <v>9</v>
      </c>
      <c r="L14" s="605" t="s">
        <v>10</v>
      </c>
      <c r="M14" s="606" t="s">
        <v>47</v>
      </c>
      <c r="N14" s="579" t="s">
        <v>2</v>
      </c>
      <c r="O14" s="607" t="s">
        <v>48</v>
      </c>
      <c r="P14" s="605" t="s">
        <v>10</v>
      </c>
      <c r="Q14" s="633" t="s">
        <v>47</v>
      </c>
      <c r="R14" s="634" t="s">
        <v>47</v>
      </c>
      <c r="S14" s="635" t="s">
        <v>49</v>
      </c>
      <c r="T14" s="636" t="s">
        <v>50</v>
      </c>
      <c r="U14" s="637" t="s">
        <v>47</v>
      </c>
      <c r="V14" s="638" t="s">
        <v>50</v>
      </c>
    </row>
    <row r="15" spans="1:24" ht="22" customHeight="1" x14ac:dyDescent="0.35">
      <c r="A15" s="582" t="s">
        <v>51</v>
      </c>
      <c r="B15" s="583" t="s">
        <v>52</v>
      </c>
      <c r="C15" s="584" t="s">
        <v>53</v>
      </c>
      <c r="D15" s="585">
        <v>30.13</v>
      </c>
      <c r="E15" s="586">
        <v>100</v>
      </c>
      <c r="F15" s="586">
        <v>18</v>
      </c>
      <c r="G15" s="586">
        <v>11</v>
      </c>
      <c r="H15" s="586">
        <v>18</v>
      </c>
      <c r="I15" s="586">
        <v>17</v>
      </c>
      <c r="J15" s="586">
        <v>15</v>
      </c>
      <c r="K15" s="586">
        <f t="shared" ref="K15:K38" si="0">SUM(E15:J15)</f>
        <v>179</v>
      </c>
      <c r="L15" s="608"/>
      <c r="M15" s="609">
        <f t="shared" ref="M15:M38" si="1">K15-D15-L15</f>
        <v>148.87</v>
      </c>
      <c r="N15" s="585">
        <v>44.25</v>
      </c>
      <c r="O15" s="586">
        <v>250</v>
      </c>
      <c r="P15" s="608"/>
      <c r="Q15" s="639">
        <f t="shared" ref="Q15:Q37" si="2">O15-N15-P15</f>
        <v>205.75</v>
      </c>
      <c r="R15" s="640">
        <v>80</v>
      </c>
      <c r="S15" s="641">
        <v>14</v>
      </c>
      <c r="T15" s="642" t="s">
        <v>0</v>
      </c>
      <c r="U15" s="643">
        <f t="shared" ref="U15:U38" si="3">M15+Q15+R15</f>
        <v>434.62</v>
      </c>
      <c r="V15" s="642" t="s">
        <v>0</v>
      </c>
    </row>
    <row r="16" spans="1:24" ht="22" customHeight="1" x14ac:dyDescent="0.35">
      <c r="A16" s="587" t="s">
        <v>54</v>
      </c>
      <c r="B16" s="588"/>
      <c r="C16" s="589"/>
      <c r="D16" s="590">
        <v>45.25</v>
      </c>
      <c r="E16" s="591">
        <v>100</v>
      </c>
      <c r="F16" s="591">
        <v>17</v>
      </c>
      <c r="G16" s="591">
        <v>25</v>
      </c>
      <c r="H16" s="591">
        <v>17</v>
      </c>
      <c r="I16" s="591">
        <v>14</v>
      </c>
      <c r="J16" s="591">
        <v>19</v>
      </c>
      <c r="K16" s="591">
        <f t="shared" si="0"/>
        <v>192</v>
      </c>
      <c r="L16" s="610"/>
      <c r="M16" s="611">
        <f t="shared" si="1"/>
        <v>146.75</v>
      </c>
      <c r="N16" s="590">
        <v>37.71</v>
      </c>
      <c r="O16" s="591">
        <v>250</v>
      </c>
      <c r="P16" s="610"/>
      <c r="Q16" s="644">
        <f t="shared" si="2"/>
        <v>212.29</v>
      </c>
      <c r="R16" s="645">
        <v>60</v>
      </c>
      <c r="S16" s="646">
        <v>24</v>
      </c>
      <c r="T16" s="647" t="s">
        <v>55</v>
      </c>
      <c r="U16" s="648">
        <f t="shared" si="3"/>
        <v>419.03999999999996</v>
      </c>
      <c r="V16" s="649" t="s">
        <v>12</v>
      </c>
      <c r="W16" s="650">
        <f t="shared" ref="W16:W38" si="4">U16-U15</f>
        <v>-15.580000000000041</v>
      </c>
      <c r="X16" s="650">
        <f t="shared" ref="X16:X38" si="5">U16-U$15</f>
        <v>-15.580000000000041</v>
      </c>
    </row>
    <row r="17" spans="1:24" ht="22" customHeight="1" x14ac:dyDescent="0.35">
      <c r="A17" s="592" t="s">
        <v>56</v>
      </c>
      <c r="B17" s="593" t="s">
        <v>20</v>
      </c>
      <c r="C17" s="594" t="s">
        <v>57</v>
      </c>
      <c r="D17" s="590">
        <v>38.36</v>
      </c>
      <c r="E17" s="591">
        <v>90</v>
      </c>
      <c r="F17" s="591">
        <v>19</v>
      </c>
      <c r="G17" s="591">
        <v>18</v>
      </c>
      <c r="H17" s="591">
        <v>17</v>
      </c>
      <c r="I17" s="591">
        <v>13</v>
      </c>
      <c r="J17" s="591">
        <v>19</v>
      </c>
      <c r="K17" s="591">
        <f t="shared" si="0"/>
        <v>176</v>
      </c>
      <c r="L17" s="610"/>
      <c r="M17" s="611">
        <f t="shared" si="1"/>
        <v>137.63999999999999</v>
      </c>
      <c r="N17" s="590">
        <v>35.99</v>
      </c>
      <c r="O17" s="591">
        <v>250</v>
      </c>
      <c r="P17" s="610"/>
      <c r="Q17" s="651">
        <f t="shared" si="2"/>
        <v>214.01</v>
      </c>
      <c r="R17" s="652">
        <v>60</v>
      </c>
      <c r="S17" s="653">
        <v>16</v>
      </c>
      <c r="T17" s="654" t="s">
        <v>12</v>
      </c>
      <c r="U17" s="655">
        <f t="shared" si="3"/>
        <v>411.65</v>
      </c>
      <c r="V17" s="656" t="s">
        <v>58</v>
      </c>
      <c r="W17" s="650">
        <f t="shared" si="4"/>
        <v>-7.3899999999999864</v>
      </c>
      <c r="X17" s="650">
        <f t="shared" si="5"/>
        <v>-22.970000000000027</v>
      </c>
    </row>
    <row r="18" spans="1:24" ht="22" customHeight="1" x14ac:dyDescent="0.35">
      <c r="A18" s="595" t="s">
        <v>59</v>
      </c>
      <c r="B18" s="596" t="s">
        <v>20</v>
      </c>
      <c r="C18" s="597" t="s">
        <v>60</v>
      </c>
      <c r="D18" s="590">
        <v>35.590000000000003</v>
      </c>
      <c r="E18" s="591">
        <v>100</v>
      </c>
      <c r="F18" s="591">
        <v>16</v>
      </c>
      <c r="G18" s="591">
        <v>17</v>
      </c>
      <c r="H18" s="591">
        <v>16</v>
      </c>
      <c r="I18" s="591">
        <v>13</v>
      </c>
      <c r="J18" s="591">
        <v>19</v>
      </c>
      <c r="K18" s="591">
        <f t="shared" si="0"/>
        <v>181</v>
      </c>
      <c r="L18" s="610"/>
      <c r="M18" s="611">
        <f t="shared" si="1"/>
        <v>145.41</v>
      </c>
      <c r="N18" s="590">
        <v>50.82</v>
      </c>
      <c r="O18" s="591">
        <v>250</v>
      </c>
      <c r="P18" s="610"/>
      <c r="Q18" s="657">
        <f t="shared" si="2"/>
        <v>199.18</v>
      </c>
      <c r="R18" s="645">
        <v>60</v>
      </c>
      <c r="S18" s="646">
        <v>24</v>
      </c>
      <c r="T18" s="647" t="s">
        <v>61</v>
      </c>
      <c r="U18" s="658">
        <f t="shared" si="3"/>
        <v>404.59000000000003</v>
      </c>
      <c r="V18" s="659" t="s">
        <v>62</v>
      </c>
      <c r="W18" s="650">
        <f t="shared" si="4"/>
        <v>-7.0599999999999454</v>
      </c>
      <c r="X18" s="650">
        <f t="shared" si="5"/>
        <v>-30.029999999999973</v>
      </c>
    </row>
    <row r="19" spans="1:24" ht="22" customHeight="1" x14ac:dyDescent="0.35">
      <c r="A19" s="595" t="s">
        <v>63</v>
      </c>
      <c r="B19" s="596" t="s">
        <v>20</v>
      </c>
      <c r="C19" s="597" t="s">
        <v>64</v>
      </c>
      <c r="D19" s="590">
        <v>34.880000000000003</v>
      </c>
      <c r="E19" s="591">
        <v>100</v>
      </c>
      <c r="F19" s="591">
        <v>18</v>
      </c>
      <c r="G19" s="591">
        <v>13</v>
      </c>
      <c r="H19" s="591">
        <v>18</v>
      </c>
      <c r="I19" s="591">
        <v>8</v>
      </c>
      <c r="J19" s="591">
        <v>17</v>
      </c>
      <c r="K19" s="591">
        <f t="shared" si="0"/>
        <v>174</v>
      </c>
      <c r="L19" s="612"/>
      <c r="M19" s="611">
        <f t="shared" si="1"/>
        <v>139.12</v>
      </c>
      <c r="N19" s="590">
        <v>45</v>
      </c>
      <c r="O19" s="591">
        <v>250</v>
      </c>
      <c r="P19" s="610"/>
      <c r="Q19" s="657">
        <f t="shared" si="2"/>
        <v>205</v>
      </c>
      <c r="R19" s="645">
        <v>60</v>
      </c>
      <c r="S19" s="646">
        <v>21</v>
      </c>
      <c r="T19" s="647" t="s">
        <v>62</v>
      </c>
      <c r="U19" s="658">
        <f t="shared" si="3"/>
        <v>404.12</v>
      </c>
      <c r="V19" s="659" t="s">
        <v>65</v>
      </c>
      <c r="W19" s="650">
        <f t="shared" si="4"/>
        <v>-0.47000000000002728</v>
      </c>
      <c r="X19" s="650">
        <f t="shared" si="5"/>
        <v>-30.5</v>
      </c>
    </row>
    <row r="20" spans="1:24" ht="22" customHeight="1" x14ac:dyDescent="0.35">
      <c r="A20" s="598" t="s">
        <v>66</v>
      </c>
      <c r="B20" s="596" t="s">
        <v>20</v>
      </c>
      <c r="C20" s="599" t="s">
        <v>67</v>
      </c>
      <c r="D20" s="590">
        <v>40.44</v>
      </c>
      <c r="E20" s="591">
        <v>100</v>
      </c>
      <c r="F20" s="591">
        <v>12</v>
      </c>
      <c r="G20" s="591">
        <v>17</v>
      </c>
      <c r="H20" s="591">
        <v>8</v>
      </c>
      <c r="I20" s="591">
        <v>17</v>
      </c>
      <c r="J20" s="591">
        <v>16</v>
      </c>
      <c r="K20" s="591">
        <f t="shared" si="0"/>
        <v>170</v>
      </c>
      <c r="L20" s="610"/>
      <c r="M20" s="611">
        <f t="shared" si="1"/>
        <v>129.56</v>
      </c>
      <c r="N20" s="590">
        <v>41.42</v>
      </c>
      <c r="O20" s="591">
        <v>250</v>
      </c>
      <c r="P20" s="610"/>
      <c r="Q20" s="657">
        <f t="shared" si="2"/>
        <v>208.57999999999998</v>
      </c>
      <c r="R20" s="652">
        <v>60</v>
      </c>
      <c r="S20" s="653">
        <v>16</v>
      </c>
      <c r="T20" s="654" t="s">
        <v>12</v>
      </c>
      <c r="U20" s="658">
        <f t="shared" si="3"/>
        <v>398.14</v>
      </c>
      <c r="V20" s="659" t="s">
        <v>55</v>
      </c>
      <c r="W20" s="650">
        <f t="shared" si="4"/>
        <v>-5.9800000000000182</v>
      </c>
      <c r="X20" s="650">
        <f t="shared" si="5"/>
        <v>-36.480000000000018</v>
      </c>
    </row>
    <row r="21" spans="1:24" ht="22" customHeight="1" x14ac:dyDescent="0.35">
      <c r="A21" s="598" t="s">
        <v>68</v>
      </c>
      <c r="B21" s="596" t="s">
        <v>69</v>
      </c>
      <c r="C21" s="599" t="s">
        <v>70</v>
      </c>
      <c r="D21" s="590">
        <v>39.97</v>
      </c>
      <c r="E21" s="591">
        <v>100</v>
      </c>
      <c r="F21" s="591">
        <v>19</v>
      </c>
      <c r="G21" s="591">
        <v>16</v>
      </c>
      <c r="H21" s="591">
        <v>20</v>
      </c>
      <c r="I21" s="591">
        <v>15</v>
      </c>
      <c r="J21" s="591">
        <v>19</v>
      </c>
      <c r="K21" s="591">
        <f t="shared" si="0"/>
        <v>189</v>
      </c>
      <c r="L21" s="610"/>
      <c r="M21" s="613">
        <f t="shared" si="1"/>
        <v>149.03</v>
      </c>
      <c r="N21" s="590">
        <v>41.49</v>
      </c>
      <c r="O21" s="591">
        <v>250</v>
      </c>
      <c r="P21" s="610"/>
      <c r="Q21" s="657">
        <f t="shared" si="2"/>
        <v>208.51</v>
      </c>
      <c r="R21" s="645">
        <v>40</v>
      </c>
      <c r="S21" s="646">
        <v>26</v>
      </c>
      <c r="T21" s="647" t="s">
        <v>71</v>
      </c>
      <c r="U21" s="658">
        <f t="shared" si="3"/>
        <v>397.53999999999996</v>
      </c>
      <c r="V21" s="659" t="s">
        <v>61</v>
      </c>
      <c r="W21" s="650">
        <f t="shared" si="4"/>
        <v>-0.60000000000002274</v>
      </c>
      <c r="X21" s="650">
        <f t="shared" si="5"/>
        <v>-37.080000000000041</v>
      </c>
    </row>
    <row r="22" spans="1:24" ht="22" customHeight="1" x14ac:dyDescent="0.35">
      <c r="A22" s="598" t="s">
        <v>72</v>
      </c>
      <c r="B22" s="596" t="s">
        <v>73</v>
      </c>
      <c r="C22" s="599" t="s">
        <v>74</v>
      </c>
      <c r="D22" s="590">
        <v>34.659999999999997</v>
      </c>
      <c r="E22" s="591">
        <v>100</v>
      </c>
      <c r="F22" s="591">
        <v>19</v>
      </c>
      <c r="G22" s="591">
        <v>18</v>
      </c>
      <c r="H22" s="591">
        <v>18</v>
      </c>
      <c r="I22" s="591">
        <v>14</v>
      </c>
      <c r="J22" s="591">
        <v>19</v>
      </c>
      <c r="K22" s="591">
        <f t="shared" si="0"/>
        <v>188</v>
      </c>
      <c r="L22" s="610"/>
      <c r="M22" s="614">
        <f t="shared" si="1"/>
        <v>153.34</v>
      </c>
      <c r="N22" s="590">
        <v>39.229999999999997</v>
      </c>
      <c r="O22" s="591">
        <v>250</v>
      </c>
      <c r="P22" s="610"/>
      <c r="Q22" s="660">
        <f t="shared" si="2"/>
        <v>210.77</v>
      </c>
      <c r="R22" s="645">
        <v>30</v>
      </c>
      <c r="S22" s="646">
        <v>43</v>
      </c>
      <c r="T22" s="647" t="s">
        <v>75</v>
      </c>
      <c r="U22" s="658">
        <f t="shared" si="3"/>
        <v>394.11</v>
      </c>
      <c r="V22" s="659" t="s">
        <v>76</v>
      </c>
      <c r="W22" s="650">
        <f t="shared" si="4"/>
        <v>-3.42999999999995</v>
      </c>
      <c r="X22" s="650">
        <f t="shared" si="5"/>
        <v>-40.509999999999991</v>
      </c>
    </row>
    <row r="23" spans="1:24" ht="22" customHeight="1" x14ac:dyDescent="0.35">
      <c r="A23" s="598" t="s">
        <v>77</v>
      </c>
      <c r="B23" s="596" t="s">
        <v>20</v>
      </c>
      <c r="C23" s="599" t="s">
        <v>78</v>
      </c>
      <c r="D23" s="590">
        <v>34.590000000000003</v>
      </c>
      <c r="E23" s="591">
        <v>100</v>
      </c>
      <c r="F23" s="591">
        <v>16</v>
      </c>
      <c r="G23" s="591">
        <v>14</v>
      </c>
      <c r="H23" s="591">
        <v>16</v>
      </c>
      <c r="I23" s="591">
        <v>16</v>
      </c>
      <c r="J23" s="591">
        <v>13</v>
      </c>
      <c r="K23" s="591">
        <f t="shared" si="0"/>
        <v>175</v>
      </c>
      <c r="L23" s="610"/>
      <c r="M23" s="611">
        <f t="shared" si="1"/>
        <v>140.41</v>
      </c>
      <c r="N23" s="590">
        <v>43.11</v>
      </c>
      <c r="O23" s="591">
        <v>250</v>
      </c>
      <c r="P23" s="610"/>
      <c r="Q23" s="657">
        <f t="shared" si="2"/>
        <v>206.89</v>
      </c>
      <c r="R23" s="645">
        <v>40</v>
      </c>
      <c r="S23" s="646">
        <v>31</v>
      </c>
      <c r="T23" s="647" t="s">
        <v>79</v>
      </c>
      <c r="U23" s="658">
        <f t="shared" si="3"/>
        <v>387.29999999999995</v>
      </c>
      <c r="V23" s="659" t="s">
        <v>80</v>
      </c>
      <c r="W23" s="650">
        <f t="shared" si="4"/>
        <v>-6.8100000000000591</v>
      </c>
      <c r="X23" s="650">
        <f t="shared" si="5"/>
        <v>-47.32000000000005</v>
      </c>
    </row>
    <row r="24" spans="1:24" ht="22" customHeight="1" x14ac:dyDescent="0.35">
      <c r="A24" s="598" t="s">
        <v>81</v>
      </c>
      <c r="B24" s="596" t="s">
        <v>20</v>
      </c>
      <c r="C24" s="599" t="s">
        <v>82</v>
      </c>
      <c r="D24" s="590">
        <v>35.979999999999997</v>
      </c>
      <c r="E24" s="591">
        <v>100</v>
      </c>
      <c r="F24" s="591">
        <v>20</v>
      </c>
      <c r="G24" s="591">
        <v>18</v>
      </c>
      <c r="H24" s="591">
        <v>10</v>
      </c>
      <c r="I24" s="591">
        <v>15</v>
      </c>
      <c r="J24" s="591">
        <v>19</v>
      </c>
      <c r="K24" s="591">
        <f t="shared" si="0"/>
        <v>182</v>
      </c>
      <c r="L24" s="610"/>
      <c r="M24" s="611">
        <f t="shared" si="1"/>
        <v>146.02000000000001</v>
      </c>
      <c r="N24" s="590">
        <v>55.01</v>
      </c>
      <c r="O24" s="591">
        <v>250</v>
      </c>
      <c r="P24" s="610"/>
      <c r="Q24" s="657">
        <f t="shared" si="2"/>
        <v>194.99</v>
      </c>
      <c r="R24" s="645">
        <v>40</v>
      </c>
      <c r="S24" s="646">
        <v>34</v>
      </c>
      <c r="T24" s="647" t="s">
        <v>83</v>
      </c>
      <c r="U24" s="658">
        <f t="shared" si="3"/>
        <v>381.01</v>
      </c>
      <c r="V24" s="659" t="s">
        <v>71</v>
      </c>
      <c r="W24" s="650">
        <f t="shared" si="4"/>
        <v>-6.2899999999999636</v>
      </c>
      <c r="X24" s="650">
        <f t="shared" si="5"/>
        <v>-53.610000000000014</v>
      </c>
    </row>
    <row r="25" spans="1:24" ht="22" customHeight="1" x14ac:dyDescent="0.35">
      <c r="A25" s="598" t="s">
        <v>84</v>
      </c>
      <c r="B25" s="596" t="s">
        <v>85</v>
      </c>
      <c r="C25" s="599" t="s">
        <v>86</v>
      </c>
      <c r="D25" s="590">
        <v>33.619999999999997</v>
      </c>
      <c r="E25" s="591">
        <v>100</v>
      </c>
      <c r="F25" s="591">
        <v>14</v>
      </c>
      <c r="G25" s="591">
        <v>14</v>
      </c>
      <c r="H25" s="591">
        <v>18</v>
      </c>
      <c r="I25" s="591">
        <v>13</v>
      </c>
      <c r="J25" s="591">
        <v>19</v>
      </c>
      <c r="K25" s="591">
        <f t="shared" si="0"/>
        <v>178</v>
      </c>
      <c r="L25" s="610"/>
      <c r="M25" s="611">
        <f t="shared" si="1"/>
        <v>144.38</v>
      </c>
      <c r="N25" s="590">
        <v>48.24</v>
      </c>
      <c r="O25" s="591">
        <v>250</v>
      </c>
      <c r="P25" s="610"/>
      <c r="Q25" s="657">
        <f t="shared" si="2"/>
        <v>201.76</v>
      </c>
      <c r="R25" s="645">
        <v>30</v>
      </c>
      <c r="S25" s="646">
        <v>41</v>
      </c>
      <c r="T25" s="647" t="s">
        <v>87</v>
      </c>
      <c r="U25" s="658">
        <f t="shared" si="3"/>
        <v>376.14</v>
      </c>
      <c r="V25" s="659" t="s">
        <v>88</v>
      </c>
      <c r="W25" s="650">
        <f t="shared" si="4"/>
        <v>-4.8700000000000045</v>
      </c>
      <c r="X25" s="650">
        <f t="shared" si="5"/>
        <v>-58.480000000000018</v>
      </c>
    </row>
    <row r="26" spans="1:24" ht="22" customHeight="1" x14ac:dyDescent="0.35">
      <c r="A26" s="598" t="s">
        <v>89</v>
      </c>
      <c r="B26" s="596" t="s">
        <v>85</v>
      </c>
      <c r="C26" s="599" t="s">
        <v>90</v>
      </c>
      <c r="D26" s="590">
        <v>42.5</v>
      </c>
      <c r="E26" s="591">
        <v>100</v>
      </c>
      <c r="F26" s="591">
        <v>17</v>
      </c>
      <c r="G26" s="591">
        <v>16</v>
      </c>
      <c r="H26" s="591">
        <v>16</v>
      </c>
      <c r="I26" s="591">
        <v>15</v>
      </c>
      <c r="J26" s="591">
        <v>19</v>
      </c>
      <c r="K26" s="591">
        <f t="shared" si="0"/>
        <v>183</v>
      </c>
      <c r="L26" s="610"/>
      <c r="M26" s="611">
        <f t="shared" si="1"/>
        <v>140.5</v>
      </c>
      <c r="N26" s="590">
        <v>59.23</v>
      </c>
      <c r="O26" s="591">
        <v>250</v>
      </c>
      <c r="P26" s="610"/>
      <c r="Q26" s="657">
        <f t="shared" si="2"/>
        <v>190.77</v>
      </c>
      <c r="R26" s="645">
        <v>40</v>
      </c>
      <c r="S26" s="646">
        <v>30</v>
      </c>
      <c r="T26" s="647" t="s">
        <v>91</v>
      </c>
      <c r="U26" s="658">
        <f t="shared" si="3"/>
        <v>371.27</v>
      </c>
      <c r="V26" s="659" t="s">
        <v>91</v>
      </c>
      <c r="W26" s="650">
        <f t="shared" si="4"/>
        <v>-4.8700000000000045</v>
      </c>
      <c r="X26" s="650">
        <f t="shared" si="5"/>
        <v>-63.350000000000023</v>
      </c>
    </row>
    <row r="27" spans="1:24" ht="22" customHeight="1" x14ac:dyDescent="0.35">
      <c r="A27" s="598" t="s">
        <v>92</v>
      </c>
      <c r="B27" s="596" t="s">
        <v>20</v>
      </c>
      <c r="C27" s="599" t="s">
        <v>93</v>
      </c>
      <c r="D27" s="590">
        <v>52.04</v>
      </c>
      <c r="E27" s="591">
        <v>100</v>
      </c>
      <c r="F27" s="591">
        <v>11</v>
      </c>
      <c r="G27" s="591">
        <v>15</v>
      </c>
      <c r="H27" s="591">
        <v>18</v>
      </c>
      <c r="I27" s="591">
        <v>17</v>
      </c>
      <c r="J27" s="591">
        <v>18</v>
      </c>
      <c r="K27" s="591">
        <f t="shared" si="0"/>
        <v>179</v>
      </c>
      <c r="L27" s="610"/>
      <c r="M27" s="611">
        <f t="shared" si="1"/>
        <v>126.96000000000001</v>
      </c>
      <c r="N27" s="590">
        <v>69.77</v>
      </c>
      <c r="O27" s="591">
        <v>250</v>
      </c>
      <c r="P27" s="610"/>
      <c r="Q27" s="657">
        <f t="shared" si="2"/>
        <v>180.23000000000002</v>
      </c>
      <c r="R27" s="645">
        <v>60</v>
      </c>
      <c r="S27" s="646">
        <v>22</v>
      </c>
      <c r="T27" s="647" t="s">
        <v>65</v>
      </c>
      <c r="U27" s="658">
        <f t="shared" si="3"/>
        <v>367.19000000000005</v>
      </c>
      <c r="V27" s="659" t="s">
        <v>79</v>
      </c>
      <c r="W27" s="650">
        <f t="shared" si="4"/>
        <v>-4.0799999999999272</v>
      </c>
      <c r="X27" s="650">
        <f t="shared" si="5"/>
        <v>-67.42999999999995</v>
      </c>
    </row>
    <row r="28" spans="1:24" ht="22" customHeight="1" x14ac:dyDescent="0.35">
      <c r="A28" s="598" t="s">
        <v>94</v>
      </c>
      <c r="B28" s="596" t="s">
        <v>52</v>
      </c>
      <c r="C28" s="599" t="s">
        <v>95</v>
      </c>
      <c r="D28" s="590">
        <v>48.66</v>
      </c>
      <c r="E28" s="591">
        <v>100</v>
      </c>
      <c r="F28" s="591">
        <v>17</v>
      </c>
      <c r="G28" s="591">
        <v>17</v>
      </c>
      <c r="H28" s="591">
        <v>15</v>
      </c>
      <c r="I28" s="591">
        <v>9</v>
      </c>
      <c r="J28" s="591">
        <v>18</v>
      </c>
      <c r="K28" s="591">
        <f t="shared" si="0"/>
        <v>176</v>
      </c>
      <c r="L28" s="610"/>
      <c r="M28" s="611">
        <f t="shared" si="1"/>
        <v>127.34</v>
      </c>
      <c r="N28" s="590">
        <v>63.13</v>
      </c>
      <c r="O28" s="591">
        <v>250</v>
      </c>
      <c r="P28" s="610"/>
      <c r="Q28" s="657">
        <f t="shared" si="2"/>
        <v>186.87</v>
      </c>
      <c r="R28" s="645">
        <v>30</v>
      </c>
      <c r="S28" s="646">
        <v>43</v>
      </c>
      <c r="T28" s="647" t="s">
        <v>96</v>
      </c>
      <c r="U28" s="658">
        <f t="shared" si="3"/>
        <v>344.21000000000004</v>
      </c>
      <c r="V28" s="659" t="s">
        <v>83</v>
      </c>
      <c r="W28" s="650">
        <f t="shared" si="4"/>
        <v>-22.980000000000018</v>
      </c>
      <c r="X28" s="650">
        <f t="shared" si="5"/>
        <v>-90.409999999999968</v>
      </c>
    </row>
    <row r="29" spans="1:24" ht="22" customHeight="1" x14ac:dyDescent="0.35">
      <c r="A29" s="598" t="s">
        <v>97</v>
      </c>
      <c r="B29" s="596" t="s">
        <v>20</v>
      </c>
      <c r="C29" s="599" t="s">
        <v>98</v>
      </c>
      <c r="D29" s="590">
        <v>48.17</v>
      </c>
      <c r="E29" s="591">
        <v>100</v>
      </c>
      <c r="F29" s="591">
        <v>16</v>
      </c>
      <c r="G29" s="591">
        <v>19</v>
      </c>
      <c r="H29" s="591">
        <v>18</v>
      </c>
      <c r="I29" s="591">
        <v>13</v>
      </c>
      <c r="J29" s="591">
        <v>17</v>
      </c>
      <c r="K29" s="591">
        <f t="shared" si="0"/>
        <v>183</v>
      </c>
      <c r="L29" s="610"/>
      <c r="M29" s="611">
        <f t="shared" si="1"/>
        <v>134.82999999999998</v>
      </c>
      <c r="N29" s="590">
        <v>51.41</v>
      </c>
      <c r="O29" s="591">
        <v>250</v>
      </c>
      <c r="P29" s="610"/>
      <c r="Q29" s="657">
        <f t="shared" si="2"/>
        <v>198.59</v>
      </c>
      <c r="R29" s="645">
        <v>0</v>
      </c>
      <c r="S29" s="646">
        <v>76</v>
      </c>
      <c r="T29" s="647" t="s">
        <v>99</v>
      </c>
      <c r="U29" s="658">
        <f t="shared" si="3"/>
        <v>333.41999999999996</v>
      </c>
      <c r="V29" s="659" t="s">
        <v>100</v>
      </c>
      <c r="W29" s="650">
        <f t="shared" si="4"/>
        <v>-10.790000000000077</v>
      </c>
      <c r="X29" s="650">
        <f t="shared" si="5"/>
        <v>-101.20000000000005</v>
      </c>
    </row>
    <row r="30" spans="1:24" ht="22" customHeight="1" x14ac:dyDescent="0.35">
      <c r="A30" s="598" t="s">
        <v>101</v>
      </c>
      <c r="B30" s="596" t="s">
        <v>20</v>
      </c>
      <c r="C30" s="599" t="s">
        <v>102</v>
      </c>
      <c r="D30" s="590">
        <v>26.24</v>
      </c>
      <c r="E30" s="591">
        <v>100</v>
      </c>
      <c r="F30" s="591">
        <v>12</v>
      </c>
      <c r="G30" s="591">
        <v>16</v>
      </c>
      <c r="H30" s="591">
        <v>16</v>
      </c>
      <c r="I30" s="591">
        <v>2</v>
      </c>
      <c r="J30" s="591">
        <v>9</v>
      </c>
      <c r="K30" s="591">
        <f t="shared" si="0"/>
        <v>155</v>
      </c>
      <c r="L30" s="610"/>
      <c r="M30" s="611">
        <f t="shared" si="1"/>
        <v>128.76</v>
      </c>
      <c r="N30" s="590">
        <v>46.48</v>
      </c>
      <c r="O30" s="591">
        <v>250</v>
      </c>
      <c r="P30" s="610"/>
      <c r="Q30" s="657">
        <f t="shared" si="2"/>
        <v>203.52</v>
      </c>
      <c r="R30" s="645">
        <v>0</v>
      </c>
      <c r="S30" s="646">
        <v>86</v>
      </c>
      <c r="T30" s="647" t="s">
        <v>103</v>
      </c>
      <c r="U30" s="658">
        <f t="shared" si="3"/>
        <v>332.28</v>
      </c>
      <c r="V30" s="659" t="s">
        <v>87</v>
      </c>
      <c r="W30" s="650">
        <f t="shared" si="4"/>
        <v>-1.1399999999999864</v>
      </c>
      <c r="X30" s="650">
        <f t="shared" si="5"/>
        <v>-102.34000000000003</v>
      </c>
    </row>
    <row r="31" spans="1:24" ht="22" customHeight="1" x14ac:dyDescent="0.35">
      <c r="A31" s="598" t="s">
        <v>104</v>
      </c>
      <c r="B31" s="596"/>
      <c r="C31" s="599"/>
      <c r="D31" s="590">
        <v>48.66</v>
      </c>
      <c r="E31" s="591">
        <v>100</v>
      </c>
      <c r="F31" s="591">
        <v>16</v>
      </c>
      <c r="G31" s="591">
        <v>15</v>
      </c>
      <c r="H31" s="591">
        <v>15</v>
      </c>
      <c r="I31" s="591">
        <v>4</v>
      </c>
      <c r="J31" s="591">
        <v>16</v>
      </c>
      <c r="K31" s="591">
        <f t="shared" si="0"/>
        <v>166</v>
      </c>
      <c r="L31" s="610"/>
      <c r="M31" s="611">
        <f t="shared" si="1"/>
        <v>117.34</v>
      </c>
      <c r="N31" s="590">
        <v>72.239999999999995</v>
      </c>
      <c r="O31" s="591">
        <v>250</v>
      </c>
      <c r="P31" s="610"/>
      <c r="Q31" s="657">
        <f t="shared" si="2"/>
        <v>177.76</v>
      </c>
      <c r="R31" s="645">
        <v>30</v>
      </c>
      <c r="S31" s="646">
        <v>42</v>
      </c>
      <c r="T31" s="647" t="s">
        <v>105</v>
      </c>
      <c r="U31" s="658">
        <f t="shared" si="3"/>
        <v>325.10000000000002</v>
      </c>
      <c r="V31" s="659" t="s">
        <v>105</v>
      </c>
      <c r="W31" s="650">
        <f t="shared" si="4"/>
        <v>-7.17999999999995</v>
      </c>
      <c r="X31" s="650">
        <f t="shared" si="5"/>
        <v>-109.51999999999998</v>
      </c>
    </row>
    <row r="32" spans="1:24" ht="22" customHeight="1" x14ac:dyDescent="0.35">
      <c r="A32" s="595" t="s">
        <v>106</v>
      </c>
      <c r="B32" s="596" t="s">
        <v>20</v>
      </c>
      <c r="C32" s="597" t="s">
        <v>107</v>
      </c>
      <c r="D32" s="590">
        <v>49.37</v>
      </c>
      <c r="E32" s="591">
        <v>100</v>
      </c>
      <c r="F32" s="591">
        <v>13</v>
      </c>
      <c r="G32" s="591">
        <v>25</v>
      </c>
      <c r="H32" s="591">
        <v>13</v>
      </c>
      <c r="I32" s="591">
        <v>6</v>
      </c>
      <c r="J32" s="591">
        <v>17</v>
      </c>
      <c r="K32" s="591">
        <f t="shared" si="0"/>
        <v>174</v>
      </c>
      <c r="L32" s="610"/>
      <c r="M32" s="611">
        <f t="shared" si="1"/>
        <v>124.63</v>
      </c>
      <c r="N32" s="590">
        <v>91.77</v>
      </c>
      <c r="O32" s="591">
        <v>250</v>
      </c>
      <c r="P32" s="610"/>
      <c r="Q32" s="657">
        <f t="shared" si="2"/>
        <v>158.23000000000002</v>
      </c>
      <c r="R32" s="645">
        <v>40</v>
      </c>
      <c r="S32" s="646">
        <v>26</v>
      </c>
      <c r="T32" s="647" t="s">
        <v>88</v>
      </c>
      <c r="U32" s="658">
        <f t="shared" si="3"/>
        <v>322.86</v>
      </c>
      <c r="V32" s="659" t="s">
        <v>75</v>
      </c>
      <c r="W32" s="650">
        <f t="shared" si="4"/>
        <v>-2.2400000000000091</v>
      </c>
      <c r="X32" s="650">
        <f t="shared" si="5"/>
        <v>-111.75999999999999</v>
      </c>
    </row>
    <row r="33" spans="1:24" ht="22" customHeight="1" x14ac:dyDescent="0.35">
      <c r="A33" s="598" t="s">
        <v>108</v>
      </c>
      <c r="B33" s="596" t="s">
        <v>52</v>
      </c>
      <c r="C33" s="599" t="s">
        <v>109</v>
      </c>
      <c r="D33" s="590">
        <v>28.74</v>
      </c>
      <c r="E33" s="591">
        <v>100</v>
      </c>
      <c r="F33" s="591">
        <v>10</v>
      </c>
      <c r="G33" s="591">
        <v>15</v>
      </c>
      <c r="H33" s="591">
        <v>18</v>
      </c>
      <c r="I33" s="591">
        <v>8</v>
      </c>
      <c r="J33" s="591">
        <v>15</v>
      </c>
      <c r="K33" s="591">
        <f t="shared" si="0"/>
        <v>166</v>
      </c>
      <c r="L33" s="610"/>
      <c r="M33" s="611">
        <f t="shared" si="1"/>
        <v>137.26</v>
      </c>
      <c r="N33" s="590">
        <v>107.95</v>
      </c>
      <c r="O33" s="591">
        <v>250</v>
      </c>
      <c r="P33" s="610"/>
      <c r="Q33" s="657">
        <f t="shared" si="2"/>
        <v>142.05000000000001</v>
      </c>
      <c r="R33" s="645">
        <v>40</v>
      </c>
      <c r="S33" s="646">
        <v>25</v>
      </c>
      <c r="T33" s="647" t="s">
        <v>80</v>
      </c>
      <c r="U33" s="658">
        <f t="shared" si="3"/>
        <v>319.31</v>
      </c>
      <c r="V33" s="659" t="s">
        <v>96</v>
      </c>
      <c r="W33" s="650">
        <f t="shared" si="4"/>
        <v>-3.5500000000000114</v>
      </c>
      <c r="X33" s="650">
        <f t="shared" si="5"/>
        <v>-115.31</v>
      </c>
    </row>
    <row r="34" spans="1:24" ht="22" customHeight="1" x14ac:dyDescent="0.35">
      <c r="A34" s="595" t="s">
        <v>110</v>
      </c>
      <c r="B34" s="596" t="s">
        <v>20</v>
      </c>
      <c r="C34" s="597" t="s">
        <v>111</v>
      </c>
      <c r="D34" s="590">
        <v>40.9</v>
      </c>
      <c r="E34" s="591">
        <v>100</v>
      </c>
      <c r="F34" s="591">
        <v>5</v>
      </c>
      <c r="G34" s="591">
        <v>9</v>
      </c>
      <c r="H34" s="591">
        <v>0</v>
      </c>
      <c r="I34" s="591">
        <v>4</v>
      </c>
      <c r="J34" s="591">
        <v>17</v>
      </c>
      <c r="K34" s="591">
        <f t="shared" si="0"/>
        <v>135</v>
      </c>
      <c r="L34" s="610"/>
      <c r="M34" s="611">
        <f t="shared" si="1"/>
        <v>94.1</v>
      </c>
      <c r="N34" s="590">
        <v>43.63</v>
      </c>
      <c r="O34" s="591">
        <v>230</v>
      </c>
      <c r="P34" s="610"/>
      <c r="Q34" s="657">
        <f t="shared" si="2"/>
        <v>186.37</v>
      </c>
      <c r="R34" s="645">
        <v>30</v>
      </c>
      <c r="S34" s="646">
        <v>34</v>
      </c>
      <c r="T34" s="647" t="s">
        <v>100</v>
      </c>
      <c r="U34" s="658">
        <f t="shared" si="3"/>
        <v>310.47000000000003</v>
      </c>
      <c r="V34" s="659" t="s">
        <v>112</v>
      </c>
      <c r="W34" s="650">
        <f t="shared" si="4"/>
        <v>-8.839999999999975</v>
      </c>
      <c r="X34" s="650">
        <f t="shared" si="5"/>
        <v>-124.14999999999998</v>
      </c>
    </row>
    <row r="35" spans="1:24" ht="22" customHeight="1" x14ac:dyDescent="0.35">
      <c r="A35" s="595" t="s">
        <v>113</v>
      </c>
      <c r="B35" s="596" t="s">
        <v>20</v>
      </c>
      <c r="C35" s="597" t="s">
        <v>114</v>
      </c>
      <c r="D35" s="590">
        <v>41.2</v>
      </c>
      <c r="E35" s="591">
        <v>100</v>
      </c>
      <c r="F35" s="591">
        <v>11</v>
      </c>
      <c r="G35" s="591">
        <v>9</v>
      </c>
      <c r="H35" s="591">
        <v>7</v>
      </c>
      <c r="I35" s="591">
        <v>11</v>
      </c>
      <c r="J35" s="591">
        <v>13</v>
      </c>
      <c r="K35" s="591">
        <f t="shared" si="0"/>
        <v>151</v>
      </c>
      <c r="L35" s="610"/>
      <c r="M35" s="611">
        <f t="shared" si="1"/>
        <v>109.8</v>
      </c>
      <c r="N35" s="590">
        <v>68.540000000000006</v>
      </c>
      <c r="O35" s="591">
        <v>240</v>
      </c>
      <c r="P35" s="610"/>
      <c r="Q35" s="657">
        <f t="shared" si="2"/>
        <v>171.45999999999998</v>
      </c>
      <c r="R35" s="645">
        <v>10</v>
      </c>
      <c r="S35" s="646">
        <v>63</v>
      </c>
      <c r="T35" s="647" t="s">
        <v>115</v>
      </c>
      <c r="U35" s="658">
        <f t="shared" si="3"/>
        <v>291.26</v>
      </c>
      <c r="V35" s="659" t="s">
        <v>116</v>
      </c>
      <c r="W35" s="650">
        <f t="shared" si="4"/>
        <v>-19.210000000000036</v>
      </c>
      <c r="X35" s="650">
        <f t="shared" si="5"/>
        <v>-143.36000000000001</v>
      </c>
    </row>
    <row r="36" spans="1:24" ht="22" customHeight="1" x14ac:dyDescent="0.35">
      <c r="A36" s="598" t="s">
        <v>117</v>
      </c>
      <c r="B36" s="596" t="s">
        <v>20</v>
      </c>
      <c r="C36" s="599" t="s">
        <v>118</v>
      </c>
      <c r="D36" s="590">
        <v>55.57</v>
      </c>
      <c r="E36" s="591">
        <v>100</v>
      </c>
      <c r="F36" s="591">
        <v>14</v>
      </c>
      <c r="G36" s="591">
        <v>18</v>
      </c>
      <c r="H36" s="591">
        <v>14</v>
      </c>
      <c r="I36" s="591">
        <v>8</v>
      </c>
      <c r="J36" s="591">
        <v>18</v>
      </c>
      <c r="K36" s="591">
        <f t="shared" si="0"/>
        <v>172</v>
      </c>
      <c r="L36" s="612"/>
      <c r="M36" s="611">
        <f t="shared" si="1"/>
        <v>116.43</v>
      </c>
      <c r="N36" s="590">
        <v>109.51</v>
      </c>
      <c r="O36" s="591">
        <v>250</v>
      </c>
      <c r="P36" s="610"/>
      <c r="Q36" s="657">
        <f t="shared" si="2"/>
        <v>140.49</v>
      </c>
      <c r="R36" s="645">
        <v>10</v>
      </c>
      <c r="S36" s="646">
        <v>60</v>
      </c>
      <c r="T36" s="647" t="s">
        <v>116</v>
      </c>
      <c r="U36" s="658">
        <f t="shared" si="3"/>
        <v>266.92</v>
      </c>
      <c r="V36" s="659" t="s">
        <v>115</v>
      </c>
      <c r="W36" s="650">
        <f t="shared" si="4"/>
        <v>-24.339999999999975</v>
      </c>
      <c r="X36" s="650">
        <f t="shared" si="5"/>
        <v>-167.7</v>
      </c>
    </row>
    <row r="37" spans="1:24" ht="22" customHeight="1" x14ac:dyDescent="0.35">
      <c r="A37" s="595" t="s">
        <v>36</v>
      </c>
      <c r="B37" s="596" t="s">
        <v>20</v>
      </c>
      <c r="C37" s="597" t="s">
        <v>119</v>
      </c>
      <c r="D37" s="590">
        <v>51.96</v>
      </c>
      <c r="E37" s="591">
        <v>100</v>
      </c>
      <c r="F37" s="591">
        <v>6</v>
      </c>
      <c r="G37" s="591">
        <v>13</v>
      </c>
      <c r="H37" s="591">
        <v>0</v>
      </c>
      <c r="I37" s="591">
        <v>0</v>
      </c>
      <c r="J37" s="591">
        <v>14</v>
      </c>
      <c r="K37" s="591">
        <f t="shared" si="0"/>
        <v>133</v>
      </c>
      <c r="L37" s="610"/>
      <c r="M37" s="611">
        <f t="shared" si="1"/>
        <v>81.039999999999992</v>
      </c>
      <c r="N37" s="590">
        <v>102.48</v>
      </c>
      <c r="O37" s="591">
        <v>240</v>
      </c>
      <c r="P37" s="610"/>
      <c r="Q37" s="657">
        <f t="shared" si="2"/>
        <v>137.51999999999998</v>
      </c>
      <c r="R37" s="645">
        <v>40</v>
      </c>
      <c r="S37" s="646">
        <v>24</v>
      </c>
      <c r="T37" s="647" t="s">
        <v>76</v>
      </c>
      <c r="U37" s="658">
        <f t="shared" si="3"/>
        <v>258.55999999999995</v>
      </c>
      <c r="V37" s="659" t="s">
        <v>99</v>
      </c>
      <c r="W37" s="650">
        <f t="shared" si="4"/>
        <v>-8.3600000000000705</v>
      </c>
      <c r="X37" s="650">
        <f t="shared" si="5"/>
        <v>-176.06000000000006</v>
      </c>
    </row>
    <row r="38" spans="1:24" ht="22" customHeight="1" x14ac:dyDescent="0.35">
      <c r="A38" s="600" t="s">
        <v>120</v>
      </c>
      <c r="B38" s="601"/>
      <c r="C38" s="602"/>
      <c r="D38" s="603">
        <v>70.17</v>
      </c>
      <c r="E38" s="604">
        <v>100</v>
      </c>
      <c r="F38" s="604">
        <v>5</v>
      </c>
      <c r="G38" s="604">
        <v>14</v>
      </c>
      <c r="H38" s="604">
        <v>16</v>
      </c>
      <c r="I38" s="604">
        <v>10</v>
      </c>
      <c r="J38" s="604">
        <v>13</v>
      </c>
      <c r="K38" s="604">
        <f t="shared" si="0"/>
        <v>158</v>
      </c>
      <c r="L38" s="615"/>
      <c r="M38" s="616">
        <f t="shared" si="1"/>
        <v>87.83</v>
      </c>
      <c r="N38" s="603">
        <v>146.41</v>
      </c>
      <c r="O38" s="604">
        <v>220</v>
      </c>
      <c r="P38" s="615"/>
      <c r="Q38" s="661">
        <v>0</v>
      </c>
      <c r="R38" s="662">
        <v>20</v>
      </c>
      <c r="S38" s="663">
        <v>53</v>
      </c>
      <c r="T38" s="664" t="s">
        <v>112</v>
      </c>
      <c r="U38" s="665">
        <f t="shared" si="3"/>
        <v>107.83</v>
      </c>
      <c r="V38" s="666" t="s">
        <v>103</v>
      </c>
      <c r="W38" s="650">
        <f t="shared" si="4"/>
        <v>-150.72999999999996</v>
      </c>
      <c r="X38" s="650">
        <f t="shared" si="5"/>
        <v>-326.79000000000002</v>
      </c>
    </row>
  </sheetData>
  <sheetProtection selectLockedCells="1" selectUnlockedCells="1"/>
  <sortState xmlns:xlrd2="http://schemas.microsoft.com/office/spreadsheetml/2017/richdata2" ref="A15:U38">
    <sortCondition descending="1" ref="U15:U38"/>
  </sortState>
  <mergeCells count="18">
    <mergeCell ref="A1:V1"/>
    <mergeCell ref="B2:T2"/>
    <mergeCell ref="B3:T3"/>
    <mergeCell ref="B4:T4"/>
    <mergeCell ref="B5:T5"/>
    <mergeCell ref="B6:T6"/>
    <mergeCell ref="B7:T7"/>
    <mergeCell ref="B8:Q8"/>
    <mergeCell ref="B9:Q9"/>
    <mergeCell ref="B10:Q10"/>
    <mergeCell ref="U13:V13"/>
    <mergeCell ref="A13:A14"/>
    <mergeCell ref="B13:B14"/>
    <mergeCell ref="B11:T11"/>
    <mergeCell ref="B12:T12"/>
    <mergeCell ref="D13:M13"/>
    <mergeCell ref="N13:Q13"/>
    <mergeCell ref="R13:T13"/>
  </mergeCells>
  <printOptions horizontalCentered="1"/>
  <pageMargins left="0.2" right="0.2" top="0.38888888888888901" bottom="0.19166666666666701" header="0.50763888888888897" footer="0.50763888888888897"/>
  <pageSetup paperSize="9" scale="92" orientation="portrait" horizontalDpi="300" verticalDpi="300" r:id="rId1"/>
  <headerFooter scaleWithDoc="0"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view="pageBreakPreview" zoomScale="110" zoomScaleNormal="51" zoomScaleSheetLayoutView="110" workbookViewId="0">
      <selection activeCell="Y15" sqref="Y15"/>
    </sheetView>
  </sheetViews>
  <sheetFormatPr defaultColWidth="8.7265625" defaultRowHeight="13" outlineLevelCol="1" x14ac:dyDescent="0.3"/>
  <cols>
    <col min="1" max="1" width="21.81640625" style="3" customWidth="1"/>
    <col min="2" max="2" width="17.26953125" style="3" customWidth="1" outlineLevel="1"/>
    <col min="3" max="3" width="6.1796875" style="3" customWidth="1" outlineLevel="1"/>
    <col min="4" max="4" width="7.36328125" style="3" customWidth="1" outlineLevel="1"/>
    <col min="5" max="5" width="4.7265625" style="3" customWidth="1" outlineLevel="1"/>
    <col min="6" max="6" width="8.08984375" style="3" customWidth="1" outlineLevel="1"/>
    <col min="7" max="7" width="4.7265625" style="3" customWidth="1" outlineLevel="1"/>
    <col min="8" max="8" width="8.08984375" style="3" customWidth="1" outlineLevel="1"/>
    <col min="9" max="9" width="4.7265625" style="3" customWidth="1" outlineLevel="1"/>
    <col min="10" max="10" width="6.453125" style="3" customWidth="1" outlineLevel="1"/>
    <col min="11" max="11" width="6.453125" style="3" customWidth="1"/>
    <col min="12" max="12" width="7.1796875" style="3" customWidth="1"/>
    <col min="13" max="13" width="11" style="3" customWidth="1"/>
    <col min="14" max="14" width="7.6328125" style="3" customWidth="1"/>
    <col min="15" max="15" width="8.7265625" style="4" customWidth="1"/>
    <col min="16" max="16384" width="8.7265625" style="4"/>
  </cols>
  <sheetData>
    <row r="1" spans="1:16" s="1" customFormat="1" ht="32" customHeight="1" x14ac:dyDescent="0.7">
      <c r="A1" s="840" t="s">
        <v>14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2"/>
    </row>
    <row r="2" spans="1:16" s="2" customFormat="1" ht="25.5" customHeight="1" x14ac:dyDescent="0.3">
      <c r="A2" s="500" t="s">
        <v>15</v>
      </c>
      <c r="B2" s="843" t="s">
        <v>121</v>
      </c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536" t="s">
        <v>17</v>
      </c>
      <c r="N2" s="537">
        <v>925</v>
      </c>
    </row>
    <row r="3" spans="1:16" s="2" customFormat="1" ht="16.5" customHeight="1" x14ac:dyDescent="0.3">
      <c r="A3" s="501" t="s">
        <v>19</v>
      </c>
      <c r="B3" s="844" t="s">
        <v>122</v>
      </c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538" t="s">
        <v>21</v>
      </c>
      <c r="N3" s="539" t="s">
        <v>123</v>
      </c>
    </row>
    <row r="4" spans="1:16" s="2" customFormat="1" ht="16.5" customHeight="1" x14ac:dyDescent="0.3">
      <c r="A4" s="501" t="s">
        <v>23</v>
      </c>
      <c r="B4" s="845" t="s">
        <v>124</v>
      </c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538" t="s">
        <v>25</v>
      </c>
      <c r="N4" s="540"/>
    </row>
    <row r="5" spans="1:16" s="2" customFormat="1" ht="16.5" customHeight="1" x14ac:dyDescent="0.35">
      <c r="A5" s="502" t="s">
        <v>26</v>
      </c>
      <c r="B5" s="833" t="s">
        <v>125</v>
      </c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29"/>
      <c r="N5" s="830"/>
      <c r="P5" s="100"/>
    </row>
    <row r="6" spans="1:16" s="2" customFormat="1" ht="16.5" customHeight="1" x14ac:dyDescent="0.35">
      <c r="A6" s="502" t="s">
        <v>28</v>
      </c>
      <c r="B6" s="833">
        <v>21</v>
      </c>
      <c r="C6" s="833"/>
      <c r="D6" s="833"/>
      <c r="E6" s="833"/>
      <c r="F6" s="833"/>
      <c r="G6" s="833"/>
      <c r="H6" s="833"/>
      <c r="I6" s="833"/>
      <c r="J6" s="833"/>
      <c r="K6" s="833"/>
      <c r="L6" s="833"/>
      <c r="M6" s="829"/>
      <c r="N6" s="830"/>
    </row>
    <row r="7" spans="1:16" s="2" customFormat="1" ht="16.5" customHeight="1" x14ac:dyDescent="0.35">
      <c r="A7" s="502" t="s">
        <v>29</v>
      </c>
      <c r="B7" s="833" t="s">
        <v>126</v>
      </c>
      <c r="C7" s="833"/>
      <c r="D7" s="833"/>
      <c r="E7" s="833"/>
      <c r="F7" s="833"/>
      <c r="G7" s="833"/>
      <c r="H7" s="833"/>
      <c r="I7" s="833"/>
      <c r="J7" s="833"/>
      <c r="K7" s="833"/>
      <c r="L7" s="833"/>
      <c r="M7" s="829"/>
      <c r="N7" s="830"/>
    </row>
    <row r="8" spans="1:16" s="2" customFormat="1" ht="16.5" customHeight="1" x14ac:dyDescent="0.35">
      <c r="A8" s="502" t="s">
        <v>35</v>
      </c>
      <c r="B8" s="833" t="s">
        <v>127</v>
      </c>
      <c r="C8" s="833"/>
      <c r="D8" s="833"/>
      <c r="E8" s="833"/>
      <c r="F8" s="833"/>
      <c r="G8" s="833"/>
      <c r="H8" s="833"/>
      <c r="I8" s="833"/>
      <c r="J8" s="833"/>
      <c r="K8" s="833"/>
      <c r="L8" s="833"/>
      <c r="M8" s="829"/>
      <c r="N8" s="830"/>
      <c r="P8" s="101"/>
    </row>
    <row r="9" spans="1:16" s="2" customFormat="1" ht="16.5" customHeight="1" x14ac:dyDescent="0.35">
      <c r="A9" s="503" t="s">
        <v>37</v>
      </c>
      <c r="B9" s="834" t="s">
        <v>128</v>
      </c>
      <c r="C9" s="834"/>
      <c r="D9" s="834"/>
      <c r="E9" s="834"/>
      <c r="F9" s="834"/>
      <c r="G9" s="834"/>
      <c r="H9" s="834"/>
      <c r="I9" s="834"/>
      <c r="J9" s="834"/>
      <c r="K9" s="834"/>
      <c r="L9" s="834"/>
      <c r="M9" s="831"/>
      <c r="N9" s="832"/>
    </row>
    <row r="10" spans="1:16" s="3" customFormat="1" ht="16.5" customHeight="1" x14ac:dyDescent="0.3">
      <c r="A10" s="823" t="s">
        <v>129</v>
      </c>
      <c r="B10" s="825" t="s">
        <v>40</v>
      </c>
      <c r="C10" s="827" t="s">
        <v>130</v>
      </c>
      <c r="D10" s="835" t="s">
        <v>131</v>
      </c>
      <c r="E10" s="836"/>
      <c r="F10" s="835" t="s">
        <v>132</v>
      </c>
      <c r="G10" s="836"/>
      <c r="H10" s="835" t="s">
        <v>133</v>
      </c>
      <c r="I10" s="836"/>
      <c r="J10" s="837" t="s">
        <v>134</v>
      </c>
      <c r="K10" s="838"/>
      <c r="L10" s="839"/>
      <c r="M10" s="821" t="s">
        <v>45</v>
      </c>
      <c r="N10" s="822"/>
    </row>
    <row r="11" spans="1:16" s="3" customFormat="1" ht="17.25" customHeight="1" x14ac:dyDescent="0.3">
      <c r="A11" s="824"/>
      <c r="B11" s="826"/>
      <c r="C11" s="828"/>
      <c r="D11" s="504" t="s">
        <v>135</v>
      </c>
      <c r="E11" s="505" t="s">
        <v>136</v>
      </c>
      <c r="F11" s="504" t="s">
        <v>135</v>
      </c>
      <c r="G11" s="505" t="s">
        <v>136</v>
      </c>
      <c r="H11" s="504" t="s">
        <v>135</v>
      </c>
      <c r="I11" s="505" t="s">
        <v>136</v>
      </c>
      <c r="J11" s="504" t="s">
        <v>135</v>
      </c>
      <c r="K11" s="541" t="s">
        <v>137</v>
      </c>
      <c r="L11" s="542" t="s">
        <v>138</v>
      </c>
      <c r="M11" s="543" t="s">
        <v>47</v>
      </c>
      <c r="N11" s="544" t="s">
        <v>50</v>
      </c>
    </row>
    <row r="12" spans="1:16" ht="19.5" customHeight="1" x14ac:dyDescent="0.35">
      <c r="A12" s="506" t="s">
        <v>72</v>
      </c>
      <c r="B12" s="163" t="s">
        <v>73</v>
      </c>
      <c r="C12" s="364" t="s">
        <v>74</v>
      </c>
      <c r="D12" s="507">
        <v>145</v>
      </c>
      <c r="E12" s="508" t="s">
        <v>0</v>
      </c>
      <c r="F12" s="509">
        <v>160.28</v>
      </c>
      <c r="G12" s="510" t="s">
        <v>12</v>
      </c>
      <c r="H12" s="511">
        <v>110.86</v>
      </c>
      <c r="I12" s="545" t="s">
        <v>62</v>
      </c>
      <c r="J12" s="546">
        <v>7</v>
      </c>
      <c r="K12" s="547">
        <v>30</v>
      </c>
      <c r="L12" s="548" t="s">
        <v>76</v>
      </c>
      <c r="M12" s="549">
        <f>SUM(D12,F12,H12,J12)</f>
        <v>423.14</v>
      </c>
      <c r="N12" s="550" t="s">
        <v>0</v>
      </c>
    </row>
    <row r="13" spans="1:16" ht="19.5" customHeight="1" x14ac:dyDescent="0.35">
      <c r="A13" s="512" t="s">
        <v>139</v>
      </c>
      <c r="B13" s="171" t="s">
        <v>20</v>
      </c>
      <c r="C13" s="375" t="s">
        <v>140</v>
      </c>
      <c r="D13" s="513">
        <v>116</v>
      </c>
      <c r="E13" s="514" t="s">
        <v>91</v>
      </c>
      <c r="F13" s="515">
        <v>167.25</v>
      </c>
      <c r="G13" s="516" t="s">
        <v>0</v>
      </c>
      <c r="H13" s="517">
        <v>121.52</v>
      </c>
      <c r="I13" s="551" t="s">
        <v>12</v>
      </c>
      <c r="J13" s="513">
        <v>1</v>
      </c>
      <c r="K13" s="439">
        <v>77</v>
      </c>
      <c r="L13" s="552" t="s">
        <v>75</v>
      </c>
      <c r="M13" s="553">
        <f t="shared" ref="M13:M32" si="0">SUM(D13,F13,H13,J13)</f>
        <v>405.77</v>
      </c>
      <c r="N13" s="554" t="s">
        <v>12</v>
      </c>
      <c r="O13" s="391">
        <f t="shared" ref="O13:O29" si="1">M13-M$12</f>
        <v>-17.370000000000005</v>
      </c>
      <c r="P13" s="391">
        <f t="shared" ref="P13:P29" si="2">M13-M12</f>
        <v>-17.370000000000005</v>
      </c>
    </row>
    <row r="14" spans="1:16" ht="19.5" customHeight="1" x14ac:dyDescent="0.35">
      <c r="A14" s="512" t="s">
        <v>56</v>
      </c>
      <c r="B14" s="171" t="s">
        <v>20</v>
      </c>
      <c r="C14" s="375" t="s">
        <v>57</v>
      </c>
      <c r="D14" s="513">
        <v>130</v>
      </c>
      <c r="E14" s="514" t="s">
        <v>61</v>
      </c>
      <c r="F14" s="518">
        <v>149.69999999999999</v>
      </c>
      <c r="G14" s="514" t="s">
        <v>62</v>
      </c>
      <c r="H14" s="519">
        <v>114.77</v>
      </c>
      <c r="I14" s="555" t="s">
        <v>58</v>
      </c>
      <c r="J14" s="522">
        <v>9</v>
      </c>
      <c r="K14" s="556">
        <v>12</v>
      </c>
      <c r="L14" s="557" t="s">
        <v>141</v>
      </c>
      <c r="M14" s="558">
        <f t="shared" si="0"/>
        <v>403.46999999999997</v>
      </c>
      <c r="N14" s="559" t="s">
        <v>58</v>
      </c>
      <c r="O14" s="391">
        <f t="shared" si="1"/>
        <v>-19.670000000000016</v>
      </c>
      <c r="P14" s="391">
        <f t="shared" si="2"/>
        <v>-2.3000000000000114</v>
      </c>
    </row>
    <row r="15" spans="1:16" ht="19.5" customHeight="1" x14ac:dyDescent="0.3">
      <c r="A15" s="512" t="s">
        <v>51</v>
      </c>
      <c r="B15" s="171" t="s">
        <v>142</v>
      </c>
      <c r="C15" s="375" t="s">
        <v>53</v>
      </c>
      <c r="D15" s="513">
        <v>131</v>
      </c>
      <c r="E15" s="514" t="s">
        <v>55</v>
      </c>
      <c r="F15" s="518">
        <v>148.99</v>
      </c>
      <c r="G15" s="514" t="s">
        <v>65</v>
      </c>
      <c r="H15" s="518">
        <v>105.83</v>
      </c>
      <c r="I15" s="560" t="s">
        <v>61</v>
      </c>
      <c r="J15" s="522">
        <v>9</v>
      </c>
      <c r="K15" s="556">
        <v>12</v>
      </c>
      <c r="L15" s="557" t="s">
        <v>141</v>
      </c>
      <c r="M15" s="312">
        <f t="shared" si="0"/>
        <v>394.82</v>
      </c>
      <c r="N15" s="561" t="s">
        <v>62</v>
      </c>
      <c r="O15" s="391">
        <f t="shared" si="1"/>
        <v>-28.319999999999993</v>
      </c>
      <c r="P15" s="391">
        <f t="shared" si="2"/>
        <v>-8.6499999999999773</v>
      </c>
    </row>
    <row r="16" spans="1:16" ht="19.5" customHeight="1" x14ac:dyDescent="0.3">
      <c r="A16" s="520" t="s">
        <v>104</v>
      </c>
      <c r="B16" s="171" t="s">
        <v>143</v>
      </c>
      <c r="C16" s="521"/>
      <c r="D16" s="522">
        <v>137</v>
      </c>
      <c r="E16" s="523" t="s">
        <v>12</v>
      </c>
      <c r="F16" s="518">
        <v>137.81</v>
      </c>
      <c r="G16" s="514" t="s">
        <v>88</v>
      </c>
      <c r="H16" s="518">
        <v>109.32</v>
      </c>
      <c r="I16" s="560" t="s">
        <v>65</v>
      </c>
      <c r="J16" s="562">
        <v>10</v>
      </c>
      <c r="K16" s="563">
        <v>6</v>
      </c>
      <c r="L16" s="564" t="s">
        <v>0</v>
      </c>
      <c r="M16" s="312">
        <f t="shared" si="0"/>
        <v>394.13</v>
      </c>
      <c r="N16" s="561" t="s">
        <v>65</v>
      </c>
      <c r="O16" s="391">
        <f t="shared" si="1"/>
        <v>-29.009999999999991</v>
      </c>
      <c r="P16" s="391">
        <f t="shared" si="2"/>
        <v>-0.68999999999999773</v>
      </c>
    </row>
    <row r="17" spans="1:16" ht="19.5" customHeight="1" x14ac:dyDescent="0.3">
      <c r="A17" s="512" t="s">
        <v>97</v>
      </c>
      <c r="B17" s="171" t="s">
        <v>20</v>
      </c>
      <c r="C17" s="375" t="s">
        <v>98</v>
      </c>
      <c r="D17" s="513">
        <v>128</v>
      </c>
      <c r="E17" s="514" t="s">
        <v>71</v>
      </c>
      <c r="F17" s="518">
        <v>145.69</v>
      </c>
      <c r="G17" s="514" t="s">
        <v>55</v>
      </c>
      <c r="H17" s="518">
        <v>108.98</v>
      </c>
      <c r="I17" s="560" t="s">
        <v>55</v>
      </c>
      <c r="J17" s="513">
        <v>5</v>
      </c>
      <c r="K17" s="439">
        <v>41</v>
      </c>
      <c r="L17" s="552" t="s">
        <v>88</v>
      </c>
      <c r="M17" s="312">
        <f t="shared" si="0"/>
        <v>387.67</v>
      </c>
      <c r="N17" s="561" t="s">
        <v>55</v>
      </c>
      <c r="O17" s="391">
        <f t="shared" si="1"/>
        <v>-35.46999999999997</v>
      </c>
      <c r="P17" s="391">
        <f t="shared" si="2"/>
        <v>-6.4599999999999795</v>
      </c>
    </row>
    <row r="18" spans="1:16" ht="19.5" customHeight="1" x14ac:dyDescent="0.3">
      <c r="A18" s="524" t="s">
        <v>144</v>
      </c>
      <c r="B18" s="171" t="s">
        <v>142</v>
      </c>
      <c r="C18" s="521" t="s">
        <v>145</v>
      </c>
      <c r="D18" s="525">
        <v>136</v>
      </c>
      <c r="E18" s="526" t="s">
        <v>58</v>
      </c>
      <c r="F18" s="518">
        <v>131.18</v>
      </c>
      <c r="G18" s="514" t="s">
        <v>79</v>
      </c>
      <c r="H18" s="518">
        <v>104</v>
      </c>
      <c r="I18" s="560" t="s">
        <v>76</v>
      </c>
      <c r="J18" s="513">
        <v>8</v>
      </c>
      <c r="K18" s="439">
        <v>26</v>
      </c>
      <c r="L18" s="552" t="s">
        <v>61</v>
      </c>
      <c r="M18" s="312">
        <f t="shared" si="0"/>
        <v>379.18</v>
      </c>
      <c r="N18" s="561" t="s">
        <v>61</v>
      </c>
      <c r="O18" s="391">
        <f t="shared" si="1"/>
        <v>-43.95999999999998</v>
      </c>
      <c r="P18" s="391">
        <f t="shared" si="2"/>
        <v>-8.4900000000000091</v>
      </c>
    </row>
    <row r="19" spans="1:16" ht="19.5" customHeight="1" x14ac:dyDescent="0.3">
      <c r="A19" s="524" t="s">
        <v>146</v>
      </c>
      <c r="B19" s="171" t="s">
        <v>73</v>
      </c>
      <c r="C19" s="521" t="s">
        <v>147</v>
      </c>
      <c r="D19" s="513">
        <v>129</v>
      </c>
      <c r="E19" s="514" t="s">
        <v>76</v>
      </c>
      <c r="F19" s="518">
        <v>143.31</v>
      </c>
      <c r="G19" s="514" t="s">
        <v>76</v>
      </c>
      <c r="H19" s="518">
        <v>96.5</v>
      </c>
      <c r="I19" s="560" t="s">
        <v>80</v>
      </c>
      <c r="J19" s="513">
        <v>8</v>
      </c>
      <c r="K19" s="439">
        <v>25</v>
      </c>
      <c r="L19" s="552" t="s">
        <v>55</v>
      </c>
      <c r="M19" s="565">
        <f t="shared" si="0"/>
        <v>376.81</v>
      </c>
      <c r="N19" s="561" t="s">
        <v>76</v>
      </c>
      <c r="O19" s="391">
        <f t="shared" si="1"/>
        <v>-46.329999999999984</v>
      </c>
      <c r="P19" s="391">
        <f t="shared" si="2"/>
        <v>-2.3700000000000045</v>
      </c>
    </row>
    <row r="20" spans="1:16" ht="19.5" customHeight="1" x14ac:dyDescent="0.3">
      <c r="A20" s="520" t="s">
        <v>63</v>
      </c>
      <c r="B20" s="171" t="s">
        <v>20</v>
      </c>
      <c r="C20" s="370" t="s">
        <v>64</v>
      </c>
      <c r="D20" s="513">
        <v>97</v>
      </c>
      <c r="E20" s="514" t="s">
        <v>100</v>
      </c>
      <c r="F20" s="518">
        <v>143.37</v>
      </c>
      <c r="G20" s="514" t="s">
        <v>61</v>
      </c>
      <c r="H20" s="527">
        <v>122.3</v>
      </c>
      <c r="I20" s="566" t="s">
        <v>0</v>
      </c>
      <c r="J20" s="513">
        <v>5</v>
      </c>
      <c r="K20" s="439">
        <v>49</v>
      </c>
      <c r="L20" s="552" t="s">
        <v>100</v>
      </c>
      <c r="M20" s="312">
        <f t="shared" si="0"/>
        <v>367.67</v>
      </c>
      <c r="N20" s="561" t="s">
        <v>80</v>
      </c>
      <c r="O20" s="391">
        <f t="shared" si="1"/>
        <v>-55.46999999999997</v>
      </c>
      <c r="P20" s="391">
        <f t="shared" si="2"/>
        <v>-9.1399999999999864</v>
      </c>
    </row>
    <row r="21" spans="1:16" ht="19.5" customHeight="1" x14ac:dyDescent="0.3">
      <c r="A21" s="524" t="s">
        <v>148</v>
      </c>
      <c r="B21" s="171" t="s">
        <v>69</v>
      </c>
      <c r="C21" s="521" t="s">
        <v>149</v>
      </c>
      <c r="D21" s="513">
        <v>117</v>
      </c>
      <c r="E21" s="514" t="s">
        <v>88</v>
      </c>
      <c r="F21" s="518">
        <v>141.9</v>
      </c>
      <c r="G21" s="514" t="s">
        <v>80</v>
      </c>
      <c r="H21" s="518">
        <v>93.87</v>
      </c>
      <c r="I21" s="560" t="s">
        <v>71</v>
      </c>
      <c r="J21" s="513">
        <v>9</v>
      </c>
      <c r="K21" s="439">
        <v>15</v>
      </c>
      <c r="L21" s="552" t="s">
        <v>62</v>
      </c>
      <c r="M21" s="312">
        <f t="shared" si="0"/>
        <v>361.77</v>
      </c>
      <c r="N21" s="561" t="s">
        <v>71</v>
      </c>
      <c r="O21" s="391">
        <f t="shared" si="1"/>
        <v>-61.370000000000005</v>
      </c>
      <c r="P21" s="391">
        <f t="shared" si="2"/>
        <v>-5.9000000000000341</v>
      </c>
    </row>
    <row r="22" spans="1:16" ht="19.5" customHeight="1" x14ac:dyDescent="0.3">
      <c r="A22" s="512" t="s">
        <v>150</v>
      </c>
      <c r="B22" s="171" t="s">
        <v>73</v>
      </c>
      <c r="C22" s="375" t="s">
        <v>151</v>
      </c>
      <c r="D22" s="513">
        <v>111</v>
      </c>
      <c r="E22" s="514" t="s">
        <v>83</v>
      </c>
      <c r="F22" s="519">
        <v>157.49</v>
      </c>
      <c r="G22" s="526" t="s">
        <v>58</v>
      </c>
      <c r="H22" s="518">
        <v>78.849999999999994</v>
      </c>
      <c r="I22" s="560" t="s">
        <v>79</v>
      </c>
      <c r="J22" s="513">
        <v>8</v>
      </c>
      <c r="K22" s="439">
        <v>19</v>
      </c>
      <c r="L22" s="552" t="s">
        <v>65</v>
      </c>
      <c r="M22" s="312">
        <f t="shared" si="0"/>
        <v>355.34000000000003</v>
      </c>
      <c r="N22" s="561" t="s">
        <v>88</v>
      </c>
      <c r="O22" s="391">
        <f t="shared" si="1"/>
        <v>-67.799999999999955</v>
      </c>
      <c r="P22" s="391">
        <f t="shared" si="2"/>
        <v>-6.42999999999995</v>
      </c>
    </row>
    <row r="23" spans="1:16" ht="19.5" customHeight="1" x14ac:dyDescent="0.3">
      <c r="A23" s="512" t="s">
        <v>36</v>
      </c>
      <c r="B23" s="171" t="s">
        <v>20</v>
      </c>
      <c r="C23" s="375" t="s">
        <v>119</v>
      </c>
      <c r="D23" s="528">
        <v>136</v>
      </c>
      <c r="E23" s="514" t="s">
        <v>62</v>
      </c>
      <c r="F23" s="518">
        <v>124.23</v>
      </c>
      <c r="G23" s="514" t="s">
        <v>100</v>
      </c>
      <c r="H23" s="518">
        <v>86.88</v>
      </c>
      <c r="I23" s="560" t="s">
        <v>88</v>
      </c>
      <c r="J23" s="513">
        <v>5</v>
      </c>
      <c r="K23" s="439">
        <v>45</v>
      </c>
      <c r="L23" s="552" t="s">
        <v>83</v>
      </c>
      <c r="M23" s="312">
        <f t="shared" si="0"/>
        <v>352.11</v>
      </c>
      <c r="N23" s="561" t="s">
        <v>91</v>
      </c>
      <c r="O23" s="391">
        <f t="shared" si="1"/>
        <v>-71.029999999999973</v>
      </c>
      <c r="P23" s="391">
        <f t="shared" si="2"/>
        <v>-3.2300000000000182</v>
      </c>
    </row>
    <row r="24" spans="1:16" ht="19.5" customHeight="1" x14ac:dyDescent="0.3">
      <c r="A24" s="520" t="s">
        <v>59</v>
      </c>
      <c r="B24" s="171" t="s">
        <v>20</v>
      </c>
      <c r="C24" s="375" t="s">
        <v>60</v>
      </c>
      <c r="D24" s="513">
        <v>134</v>
      </c>
      <c r="E24" s="514" t="s">
        <v>65</v>
      </c>
      <c r="F24" s="518">
        <v>126.66</v>
      </c>
      <c r="G24" s="514" t="s">
        <v>83</v>
      </c>
      <c r="H24" s="518">
        <v>81.39</v>
      </c>
      <c r="I24" s="560" t="s">
        <v>91</v>
      </c>
      <c r="J24" s="513">
        <v>6</v>
      </c>
      <c r="K24" s="439">
        <v>38</v>
      </c>
      <c r="L24" s="552" t="s">
        <v>80</v>
      </c>
      <c r="M24" s="565">
        <f t="shared" si="0"/>
        <v>348.04999999999995</v>
      </c>
      <c r="N24" s="561" t="s">
        <v>79</v>
      </c>
      <c r="O24" s="391">
        <f t="shared" si="1"/>
        <v>-75.090000000000032</v>
      </c>
      <c r="P24" s="391">
        <f t="shared" si="2"/>
        <v>-4.0600000000000591</v>
      </c>
    </row>
    <row r="25" spans="1:16" ht="19.5" customHeight="1" x14ac:dyDescent="0.3">
      <c r="A25" s="512" t="s">
        <v>152</v>
      </c>
      <c r="B25" s="171" t="s">
        <v>20</v>
      </c>
      <c r="C25" s="375" t="s">
        <v>153</v>
      </c>
      <c r="D25" s="513">
        <v>113</v>
      </c>
      <c r="E25" s="514" t="s">
        <v>79</v>
      </c>
      <c r="F25" s="518">
        <v>137.1</v>
      </c>
      <c r="G25" s="514" t="s">
        <v>91</v>
      </c>
      <c r="H25" s="518">
        <v>70.09</v>
      </c>
      <c r="I25" s="560" t="s">
        <v>83</v>
      </c>
      <c r="J25" s="513">
        <v>2</v>
      </c>
      <c r="K25" s="439">
        <v>73</v>
      </c>
      <c r="L25" s="552" t="s">
        <v>105</v>
      </c>
      <c r="M25" s="312">
        <f t="shared" si="0"/>
        <v>322.19</v>
      </c>
      <c r="N25" s="561" t="s">
        <v>83</v>
      </c>
      <c r="O25" s="391">
        <f t="shared" si="1"/>
        <v>-100.94999999999999</v>
      </c>
      <c r="P25" s="391">
        <f t="shared" si="2"/>
        <v>-25.859999999999957</v>
      </c>
    </row>
    <row r="26" spans="1:16" ht="19.5" customHeight="1" x14ac:dyDescent="0.3">
      <c r="A26" s="529" t="s">
        <v>154</v>
      </c>
      <c r="B26" s="171" t="s">
        <v>20</v>
      </c>
      <c r="C26" s="370" t="s">
        <v>155</v>
      </c>
      <c r="D26" s="513">
        <v>86</v>
      </c>
      <c r="E26" s="514" t="s">
        <v>87</v>
      </c>
      <c r="F26" s="518">
        <v>141.88999999999999</v>
      </c>
      <c r="G26" s="514" t="s">
        <v>71</v>
      </c>
      <c r="H26" s="518">
        <v>48.88</v>
      </c>
      <c r="I26" s="560" t="s">
        <v>87</v>
      </c>
      <c r="J26" s="513">
        <v>5</v>
      </c>
      <c r="K26" s="439">
        <v>44</v>
      </c>
      <c r="L26" s="552" t="s">
        <v>91</v>
      </c>
      <c r="M26" s="312">
        <f t="shared" si="0"/>
        <v>281.77</v>
      </c>
      <c r="N26" s="561" t="s">
        <v>100</v>
      </c>
      <c r="O26" s="391">
        <f t="shared" si="1"/>
        <v>-141.37</v>
      </c>
      <c r="P26" s="391">
        <f t="shared" si="2"/>
        <v>-40.420000000000016</v>
      </c>
    </row>
    <row r="27" spans="1:16" ht="19.5" customHeight="1" x14ac:dyDescent="0.3">
      <c r="A27" s="512" t="s">
        <v>106</v>
      </c>
      <c r="B27" s="171" t="s">
        <v>20</v>
      </c>
      <c r="C27" s="375" t="s">
        <v>107</v>
      </c>
      <c r="D27" s="513">
        <v>84</v>
      </c>
      <c r="E27" s="514" t="s">
        <v>105</v>
      </c>
      <c r="F27" s="518">
        <v>87.71</v>
      </c>
      <c r="G27" s="514" t="s">
        <v>105</v>
      </c>
      <c r="H27" s="518">
        <v>51.94</v>
      </c>
      <c r="I27" s="560" t="s">
        <v>100</v>
      </c>
      <c r="J27" s="513">
        <v>4</v>
      </c>
      <c r="K27" s="439">
        <v>57</v>
      </c>
      <c r="L27" s="552" t="s">
        <v>87</v>
      </c>
      <c r="M27" s="312">
        <f t="shared" si="0"/>
        <v>227.64999999999998</v>
      </c>
      <c r="N27" s="561" t="s">
        <v>87</v>
      </c>
      <c r="O27" s="391">
        <f t="shared" si="1"/>
        <v>-195.49</v>
      </c>
      <c r="P27" s="391">
        <f t="shared" si="2"/>
        <v>-54.120000000000005</v>
      </c>
    </row>
    <row r="28" spans="1:16" ht="19.5" customHeight="1" x14ac:dyDescent="0.3">
      <c r="A28" s="512" t="s">
        <v>92</v>
      </c>
      <c r="B28" s="171" t="s">
        <v>20</v>
      </c>
      <c r="C28" s="375" t="s">
        <v>93</v>
      </c>
      <c r="D28" s="513">
        <v>65</v>
      </c>
      <c r="E28" s="514" t="s">
        <v>75</v>
      </c>
      <c r="F28" s="518">
        <v>95.52</v>
      </c>
      <c r="G28" s="514" t="s">
        <v>87</v>
      </c>
      <c r="H28" s="518">
        <v>37.97</v>
      </c>
      <c r="I28" s="560" t="s">
        <v>75</v>
      </c>
      <c r="J28" s="513">
        <v>5</v>
      </c>
      <c r="K28" s="439">
        <v>44</v>
      </c>
      <c r="L28" s="552" t="s">
        <v>79</v>
      </c>
      <c r="M28" s="312">
        <f t="shared" si="0"/>
        <v>203.48999999999998</v>
      </c>
      <c r="N28" s="561" t="s">
        <v>105</v>
      </c>
      <c r="O28" s="391">
        <f t="shared" si="1"/>
        <v>-219.65</v>
      </c>
      <c r="P28" s="391">
        <f t="shared" si="2"/>
        <v>-24.159999999999997</v>
      </c>
    </row>
    <row r="29" spans="1:16" ht="19.5" customHeight="1" x14ac:dyDescent="0.3">
      <c r="A29" s="512" t="s">
        <v>110</v>
      </c>
      <c r="B29" s="171" t="s">
        <v>20</v>
      </c>
      <c r="C29" s="375" t="s">
        <v>111</v>
      </c>
      <c r="D29" s="513">
        <v>129</v>
      </c>
      <c r="E29" s="514" t="s">
        <v>80</v>
      </c>
      <c r="F29" s="518">
        <v>50.08</v>
      </c>
      <c r="G29" s="514" t="s">
        <v>112</v>
      </c>
      <c r="H29" s="518">
        <v>6.74</v>
      </c>
      <c r="I29" s="560" t="s">
        <v>112</v>
      </c>
      <c r="J29" s="513">
        <v>6</v>
      </c>
      <c r="K29" s="439">
        <v>40</v>
      </c>
      <c r="L29" s="552" t="s">
        <v>71</v>
      </c>
      <c r="M29" s="312">
        <f t="shared" si="0"/>
        <v>191.82</v>
      </c>
      <c r="N29" s="561" t="s">
        <v>75</v>
      </c>
      <c r="O29" s="391">
        <f t="shared" si="1"/>
        <v>-231.32</v>
      </c>
      <c r="P29" s="391">
        <f t="shared" si="2"/>
        <v>-11.669999999999987</v>
      </c>
    </row>
    <row r="30" spans="1:16" ht="19.5" customHeight="1" x14ac:dyDescent="0.3">
      <c r="A30" s="512" t="s">
        <v>156</v>
      </c>
      <c r="B30" s="171" t="s">
        <v>20</v>
      </c>
      <c r="C30" s="375" t="s">
        <v>157</v>
      </c>
      <c r="D30" s="513">
        <v>54</v>
      </c>
      <c r="E30" s="514" t="s">
        <v>112</v>
      </c>
      <c r="F30" s="518">
        <v>61.84</v>
      </c>
      <c r="G30" s="514" t="s">
        <v>96</v>
      </c>
      <c r="H30" s="518">
        <v>48.23</v>
      </c>
      <c r="I30" s="560" t="s">
        <v>105</v>
      </c>
      <c r="J30" s="528">
        <v>0</v>
      </c>
      <c r="K30" s="447">
        <v>116</v>
      </c>
      <c r="L30" s="552" t="s">
        <v>96</v>
      </c>
      <c r="M30" s="312">
        <f t="shared" si="0"/>
        <v>164.07</v>
      </c>
      <c r="N30" s="561" t="s">
        <v>96</v>
      </c>
      <c r="O30" s="391">
        <f t="shared" ref="O30:O31" si="3">M30-M$12</f>
        <v>-259.07</v>
      </c>
      <c r="P30" s="391">
        <f t="shared" ref="P30:P31" si="4">M30-M29</f>
        <v>-27.75</v>
      </c>
    </row>
    <row r="31" spans="1:16" customFormat="1" ht="19.5" customHeight="1" x14ac:dyDescent="0.3">
      <c r="A31" s="512" t="s">
        <v>113</v>
      </c>
      <c r="B31" s="171" t="s">
        <v>20</v>
      </c>
      <c r="C31" s="375" t="s">
        <v>114</v>
      </c>
      <c r="D31" s="513">
        <v>58</v>
      </c>
      <c r="E31" s="514" t="s">
        <v>96</v>
      </c>
      <c r="F31" s="518">
        <v>68.31</v>
      </c>
      <c r="G31" s="514" t="s">
        <v>75</v>
      </c>
      <c r="H31" s="518">
        <v>13.48</v>
      </c>
      <c r="I31" s="560" t="s">
        <v>96</v>
      </c>
      <c r="J31" s="513">
        <v>0</v>
      </c>
      <c r="K31" s="439">
        <v>125</v>
      </c>
      <c r="L31" s="552" t="s">
        <v>112</v>
      </c>
      <c r="M31" s="312">
        <f t="shared" si="0"/>
        <v>139.79</v>
      </c>
      <c r="N31" s="561" t="s">
        <v>112</v>
      </c>
      <c r="O31" s="391">
        <f t="shared" si="3"/>
        <v>-283.35000000000002</v>
      </c>
      <c r="P31" s="391">
        <f t="shared" si="4"/>
        <v>-24.28</v>
      </c>
    </row>
    <row r="32" spans="1:16" customFormat="1" ht="19.5" customHeight="1" x14ac:dyDescent="0.3">
      <c r="A32" s="530" t="s">
        <v>158</v>
      </c>
      <c r="B32" s="531" t="s">
        <v>20</v>
      </c>
      <c r="C32" s="532" t="s">
        <v>159</v>
      </c>
      <c r="D32" s="533">
        <v>39</v>
      </c>
      <c r="E32" s="534" t="s">
        <v>116</v>
      </c>
      <c r="F32" s="535">
        <v>48.26</v>
      </c>
      <c r="G32" s="534" t="s">
        <v>116</v>
      </c>
      <c r="H32" s="535">
        <v>4.54</v>
      </c>
      <c r="I32" s="567" t="s">
        <v>116</v>
      </c>
      <c r="J32" s="533">
        <v>0</v>
      </c>
      <c r="K32" s="568"/>
      <c r="L32" s="569" t="s">
        <v>116</v>
      </c>
      <c r="M32" s="570">
        <f t="shared" si="0"/>
        <v>91.8</v>
      </c>
      <c r="N32" s="571" t="s">
        <v>116</v>
      </c>
      <c r="O32" s="391">
        <f t="shared" ref="O32" si="5">M32-M$12</f>
        <v>-331.34</v>
      </c>
      <c r="P32" s="391">
        <f t="shared" ref="P32" si="6">M32-M31</f>
        <v>-47.989999999999995</v>
      </c>
    </row>
  </sheetData>
  <sheetProtection selectLockedCells="1" selectUnlockedCells="1"/>
  <sortState xmlns:xlrd2="http://schemas.microsoft.com/office/spreadsheetml/2017/richdata2" ref="A12:M32">
    <sortCondition descending="1" ref="M12:M32"/>
  </sortState>
  <mergeCells count="18">
    <mergeCell ref="A1:N1"/>
    <mergeCell ref="B2:L2"/>
    <mergeCell ref="B3:L3"/>
    <mergeCell ref="B4:L4"/>
    <mergeCell ref="B5:L5"/>
    <mergeCell ref="M10:N10"/>
    <mergeCell ref="A10:A11"/>
    <mergeCell ref="B10:B11"/>
    <mergeCell ref="C10:C11"/>
    <mergeCell ref="M5:N9"/>
    <mergeCell ref="B6:L6"/>
    <mergeCell ref="B7:L7"/>
    <mergeCell ref="B8:L8"/>
    <mergeCell ref="B9:L9"/>
    <mergeCell ref="D10:E10"/>
    <mergeCell ref="F10:G10"/>
    <mergeCell ref="H10:I10"/>
    <mergeCell ref="J10:L10"/>
  </mergeCells>
  <printOptions horizontalCentered="1" verticalCentered="1"/>
  <pageMargins left="0.118055555555556" right="0.118055555555556" top="0.118055555555556" bottom="0.15625" header="0.15625" footer="0.235416666666667"/>
  <pageSetup paperSize="9" scale="92" orientation="landscape" horizontalDpi="300" verticalDpi="30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IT55"/>
  <sheetViews>
    <sheetView view="pageBreakPreview" zoomScale="110" zoomScaleNormal="51" zoomScaleSheetLayoutView="110" workbookViewId="0">
      <selection activeCell="N10" sqref="N10"/>
    </sheetView>
  </sheetViews>
  <sheetFormatPr defaultColWidth="7.90625" defaultRowHeight="12.5" x14ac:dyDescent="0.25"/>
  <cols>
    <col min="1" max="1" width="22.26953125" style="491" customWidth="1"/>
    <col min="2" max="2" width="6.6328125" style="491" customWidth="1"/>
    <col min="3" max="8" width="5.6328125" style="491" customWidth="1"/>
    <col min="9" max="9" width="7.36328125" style="491" customWidth="1"/>
    <col min="10" max="10" width="9" style="491" customWidth="1"/>
    <col min="11" max="254" width="9.1796875" style="492" customWidth="1"/>
    <col min="255" max="255" width="11.54296875"/>
  </cols>
  <sheetData>
    <row r="1" spans="1:12" s="489" customFormat="1" ht="28.15" customHeight="1" x14ac:dyDescent="0.25">
      <c r="A1" s="772" t="s">
        <v>160</v>
      </c>
      <c r="B1" s="772"/>
      <c r="C1" s="772"/>
      <c r="D1" s="772"/>
      <c r="E1" s="772"/>
      <c r="F1" s="772"/>
      <c r="G1" s="772"/>
      <c r="H1" s="772"/>
      <c r="I1" s="772"/>
      <c r="J1" s="772"/>
    </row>
    <row r="2" spans="1:12" s="489" customFormat="1" ht="27.75" customHeight="1" x14ac:dyDescent="0.25">
      <c r="A2" s="493" t="s">
        <v>1</v>
      </c>
      <c r="B2" s="494">
        <v>10</v>
      </c>
      <c r="C2" s="494">
        <v>9</v>
      </c>
      <c r="D2" s="494">
        <v>8</v>
      </c>
      <c r="E2" s="494">
        <v>7</v>
      </c>
      <c r="F2" s="494">
        <v>6</v>
      </c>
      <c r="G2" s="494">
        <v>5</v>
      </c>
      <c r="H2" s="494">
        <v>0</v>
      </c>
      <c r="I2" s="494" t="s">
        <v>161</v>
      </c>
      <c r="J2" s="493" t="s">
        <v>162</v>
      </c>
    </row>
    <row r="3" spans="1:12" s="490" customFormat="1" ht="24" customHeight="1" x14ac:dyDescent="0.3">
      <c r="A3" s="419" t="s">
        <v>72</v>
      </c>
      <c r="B3" s="495">
        <v>10</v>
      </c>
      <c r="C3" s="493">
        <v>5</v>
      </c>
      <c r="D3" s="493"/>
      <c r="E3" s="493"/>
      <c r="F3" s="493"/>
      <c r="G3" s="493"/>
      <c r="H3" s="493"/>
      <c r="I3" s="493">
        <f t="shared" ref="I3:I31" si="0">SUM(B3:H3)</f>
        <v>15</v>
      </c>
      <c r="J3" s="499">
        <f t="shared" ref="J3:J31" si="1">(B3*B$2)+(C3*C$2)+(D3*D$2)+(E3*E$2)+(F3*F$2)+(G3*G$2)</f>
        <v>145</v>
      </c>
    </row>
    <row r="4" spans="1:12" s="490" customFormat="1" ht="24" customHeight="1" x14ac:dyDescent="0.3">
      <c r="A4" s="406" t="s">
        <v>104</v>
      </c>
      <c r="B4" s="495">
        <v>5</v>
      </c>
      <c r="C4" s="493">
        <v>7</v>
      </c>
      <c r="D4" s="493">
        <v>3</v>
      </c>
      <c r="E4" s="493"/>
      <c r="F4" s="493"/>
      <c r="G4" s="493"/>
      <c r="H4" s="493"/>
      <c r="I4" s="493">
        <f t="shared" si="0"/>
        <v>15</v>
      </c>
      <c r="J4" s="499">
        <f t="shared" si="1"/>
        <v>137</v>
      </c>
      <c r="K4" s="391"/>
      <c r="L4" s="391"/>
    </row>
    <row r="5" spans="1:12" s="490" customFormat="1" ht="24" customHeight="1" x14ac:dyDescent="0.3">
      <c r="A5" s="419" t="s">
        <v>36</v>
      </c>
      <c r="B5" s="495">
        <v>5</v>
      </c>
      <c r="C5" s="493">
        <v>7</v>
      </c>
      <c r="D5" s="493">
        <v>2</v>
      </c>
      <c r="E5" s="493">
        <v>1</v>
      </c>
      <c r="F5" s="493"/>
      <c r="G5" s="493"/>
      <c r="H5" s="493"/>
      <c r="I5" s="493">
        <f t="shared" si="0"/>
        <v>15</v>
      </c>
      <c r="J5" s="499">
        <f t="shared" si="1"/>
        <v>136</v>
      </c>
      <c r="K5" s="391"/>
      <c r="L5" s="391"/>
    </row>
    <row r="6" spans="1:12" s="490" customFormat="1" ht="24" customHeight="1" x14ac:dyDescent="0.3">
      <c r="A6" s="475" t="s">
        <v>144</v>
      </c>
      <c r="B6" s="495">
        <v>6</v>
      </c>
      <c r="C6" s="493">
        <v>5</v>
      </c>
      <c r="D6" s="493">
        <v>3</v>
      </c>
      <c r="E6" s="493">
        <v>1</v>
      </c>
      <c r="F6" s="493"/>
      <c r="G6" s="493"/>
      <c r="H6" s="493"/>
      <c r="I6" s="493">
        <f t="shared" si="0"/>
        <v>15</v>
      </c>
      <c r="J6" s="499">
        <f t="shared" si="1"/>
        <v>136</v>
      </c>
      <c r="K6" s="391"/>
      <c r="L6" s="391"/>
    </row>
    <row r="7" spans="1:12" s="490" customFormat="1" ht="24" customHeight="1" x14ac:dyDescent="0.3">
      <c r="A7" s="406" t="s">
        <v>59</v>
      </c>
      <c r="B7" s="495">
        <v>2</v>
      </c>
      <c r="C7" s="493">
        <v>10</v>
      </c>
      <c r="D7" s="493">
        <v>3</v>
      </c>
      <c r="E7" s="493"/>
      <c r="F7" s="493"/>
      <c r="G7" s="493"/>
      <c r="H7" s="493"/>
      <c r="I7" s="493">
        <f t="shared" si="0"/>
        <v>15</v>
      </c>
      <c r="J7" s="499">
        <f t="shared" si="1"/>
        <v>134</v>
      </c>
      <c r="K7" s="391"/>
      <c r="L7" s="391"/>
    </row>
    <row r="8" spans="1:12" s="490" customFormat="1" ht="24" customHeight="1" x14ac:dyDescent="0.3">
      <c r="A8" s="419" t="s">
        <v>51</v>
      </c>
      <c r="B8" s="495">
        <v>6</v>
      </c>
      <c r="C8" s="493">
        <v>7</v>
      </c>
      <c r="D8" s="493">
        <v>1</v>
      </c>
      <c r="E8" s="493"/>
      <c r="F8" s="493"/>
      <c r="G8" s="493"/>
      <c r="H8" s="493">
        <v>1</v>
      </c>
      <c r="I8" s="493">
        <f t="shared" si="0"/>
        <v>15</v>
      </c>
      <c r="J8" s="499">
        <f t="shared" si="1"/>
        <v>131</v>
      </c>
      <c r="K8" s="391"/>
      <c r="L8" s="391"/>
    </row>
    <row r="9" spans="1:12" s="490" customFormat="1" ht="24" customHeight="1" x14ac:dyDescent="0.3">
      <c r="A9" s="419" t="s">
        <v>56</v>
      </c>
      <c r="B9" s="495">
        <v>6</v>
      </c>
      <c r="C9" s="493">
        <v>6</v>
      </c>
      <c r="D9" s="493">
        <v>2</v>
      </c>
      <c r="E9" s="493"/>
      <c r="F9" s="493"/>
      <c r="G9" s="493"/>
      <c r="H9" s="493">
        <v>1</v>
      </c>
      <c r="I9" s="493">
        <f t="shared" si="0"/>
        <v>15</v>
      </c>
      <c r="J9" s="499">
        <f t="shared" si="1"/>
        <v>130</v>
      </c>
      <c r="K9" s="391"/>
      <c r="L9" s="391"/>
    </row>
    <row r="10" spans="1:12" s="490" customFormat="1" ht="24" customHeight="1" x14ac:dyDescent="0.3">
      <c r="A10" s="475" t="s">
        <v>146</v>
      </c>
      <c r="B10" s="495">
        <v>3</v>
      </c>
      <c r="C10" s="493">
        <v>5</v>
      </c>
      <c r="D10" s="493">
        <v>5</v>
      </c>
      <c r="E10" s="493">
        <v>2</v>
      </c>
      <c r="F10" s="493"/>
      <c r="G10" s="493"/>
      <c r="H10" s="493"/>
      <c r="I10" s="493">
        <f t="shared" si="0"/>
        <v>15</v>
      </c>
      <c r="J10" s="499">
        <f t="shared" si="1"/>
        <v>129</v>
      </c>
      <c r="K10" s="391"/>
      <c r="L10" s="391"/>
    </row>
    <row r="11" spans="1:12" s="490" customFormat="1" ht="24" customHeight="1" x14ac:dyDescent="0.3">
      <c r="A11" s="419" t="s">
        <v>110</v>
      </c>
      <c r="B11" s="495">
        <v>3</v>
      </c>
      <c r="C11" s="493">
        <v>4</v>
      </c>
      <c r="D11" s="493">
        <v>7</v>
      </c>
      <c r="E11" s="493">
        <v>1</v>
      </c>
      <c r="F11" s="493"/>
      <c r="G11" s="493"/>
      <c r="H11" s="493"/>
      <c r="I11" s="493">
        <f t="shared" si="0"/>
        <v>15</v>
      </c>
      <c r="J11" s="499">
        <f t="shared" si="1"/>
        <v>129</v>
      </c>
      <c r="K11" s="391"/>
      <c r="L11" s="391"/>
    </row>
    <row r="12" spans="1:12" s="490" customFormat="1" ht="24" customHeight="1" x14ac:dyDescent="0.3">
      <c r="A12" s="419" t="s">
        <v>97</v>
      </c>
      <c r="B12" s="495">
        <v>3</v>
      </c>
      <c r="C12" s="493">
        <v>6</v>
      </c>
      <c r="D12" s="493">
        <v>3</v>
      </c>
      <c r="E12" s="493">
        <v>2</v>
      </c>
      <c r="F12" s="493">
        <v>1</v>
      </c>
      <c r="G12" s="493"/>
      <c r="H12" s="493"/>
      <c r="I12" s="493">
        <f t="shared" si="0"/>
        <v>15</v>
      </c>
      <c r="J12" s="499">
        <f t="shared" si="1"/>
        <v>128</v>
      </c>
      <c r="K12" s="391"/>
      <c r="L12" s="391"/>
    </row>
    <row r="13" spans="1:12" s="490" customFormat="1" ht="24" customHeight="1" x14ac:dyDescent="0.3">
      <c r="A13" s="475" t="s">
        <v>148</v>
      </c>
      <c r="B13" s="495">
        <v>5</v>
      </c>
      <c r="C13" s="493">
        <v>4</v>
      </c>
      <c r="D13" s="493">
        <v>3</v>
      </c>
      <c r="E13" s="493">
        <v>1</v>
      </c>
      <c r="F13" s="493"/>
      <c r="G13" s="493"/>
      <c r="H13" s="493">
        <v>2</v>
      </c>
      <c r="I13" s="493">
        <f t="shared" si="0"/>
        <v>15</v>
      </c>
      <c r="J13" s="499">
        <f t="shared" si="1"/>
        <v>117</v>
      </c>
      <c r="K13" s="391"/>
      <c r="L13" s="391"/>
    </row>
    <row r="14" spans="1:12" s="490" customFormat="1" ht="24" customHeight="1" x14ac:dyDescent="0.3">
      <c r="A14" s="419" t="s">
        <v>139</v>
      </c>
      <c r="B14" s="495">
        <v>3</v>
      </c>
      <c r="C14" s="493">
        <v>3</v>
      </c>
      <c r="D14" s="493">
        <v>3</v>
      </c>
      <c r="E14" s="493">
        <v>1</v>
      </c>
      <c r="F14" s="493">
        <v>3</v>
      </c>
      <c r="G14" s="493">
        <v>2</v>
      </c>
      <c r="H14" s="493"/>
      <c r="I14" s="493">
        <f t="shared" si="0"/>
        <v>15</v>
      </c>
      <c r="J14" s="499">
        <f t="shared" si="1"/>
        <v>116</v>
      </c>
      <c r="K14" s="391"/>
      <c r="L14" s="391"/>
    </row>
    <row r="15" spans="1:12" s="490" customFormat="1" ht="24" customHeight="1" x14ac:dyDescent="0.3">
      <c r="A15" s="419" t="s">
        <v>152</v>
      </c>
      <c r="B15" s="495">
        <v>1</v>
      </c>
      <c r="C15" s="493">
        <v>4</v>
      </c>
      <c r="D15" s="493">
        <v>5</v>
      </c>
      <c r="E15" s="493">
        <v>3</v>
      </c>
      <c r="F15" s="493">
        <v>1</v>
      </c>
      <c r="G15" s="493"/>
      <c r="H15" s="493">
        <v>1</v>
      </c>
      <c r="I15" s="493">
        <f t="shared" si="0"/>
        <v>15</v>
      </c>
      <c r="J15" s="499">
        <f t="shared" si="1"/>
        <v>113</v>
      </c>
      <c r="K15" s="391"/>
      <c r="L15" s="391"/>
    </row>
    <row r="16" spans="1:12" s="490" customFormat="1" ht="24" customHeight="1" x14ac:dyDescent="0.3">
      <c r="A16" s="419" t="s">
        <v>150</v>
      </c>
      <c r="B16" s="495">
        <v>4</v>
      </c>
      <c r="C16" s="493">
        <v>2</v>
      </c>
      <c r="D16" s="493">
        <v>4</v>
      </c>
      <c r="E16" s="493">
        <v>3</v>
      </c>
      <c r="F16" s="493"/>
      <c r="G16" s="493"/>
      <c r="H16" s="493">
        <v>2</v>
      </c>
      <c r="I16" s="493">
        <f t="shared" si="0"/>
        <v>15</v>
      </c>
      <c r="J16" s="499">
        <f t="shared" si="1"/>
        <v>111</v>
      </c>
      <c r="K16" s="391"/>
      <c r="L16" s="391"/>
    </row>
    <row r="17" spans="1:12" s="490" customFormat="1" ht="24" customHeight="1" x14ac:dyDescent="0.3">
      <c r="A17" s="406" t="s">
        <v>63</v>
      </c>
      <c r="B17" s="495"/>
      <c r="C17" s="493">
        <v>6</v>
      </c>
      <c r="D17" s="493">
        <v>2</v>
      </c>
      <c r="E17" s="493">
        <v>3</v>
      </c>
      <c r="F17" s="493">
        <v>1</v>
      </c>
      <c r="G17" s="493"/>
      <c r="H17" s="493">
        <v>3</v>
      </c>
      <c r="I17" s="493">
        <f t="shared" si="0"/>
        <v>15</v>
      </c>
      <c r="J17" s="499">
        <f t="shared" si="1"/>
        <v>97</v>
      </c>
      <c r="K17" s="391"/>
      <c r="L17" s="391"/>
    </row>
    <row r="18" spans="1:12" s="490" customFormat="1" ht="24" customHeight="1" x14ac:dyDescent="0.3">
      <c r="A18" s="428" t="s">
        <v>154</v>
      </c>
      <c r="B18" s="495"/>
      <c r="C18" s="493">
        <v>4</v>
      </c>
      <c r="D18" s="493">
        <v>3</v>
      </c>
      <c r="E18" s="493">
        <v>2</v>
      </c>
      <c r="F18" s="493">
        <v>2</v>
      </c>
      <c r="G18" s="493"/>
      <c r="H18" s="493">
        <v>4</v>
      </c>
      <c r="I18" s="493">
        <f t="shared" si="0"/>
        <v>15</v>
      </c>
      <c r="J18" s="499">
        <f t="shared" si="1"/>
        <v>86</v>
      </c>
      <c r="K18" s="391"/>
      <c r="L18" s="391"/>
    </row>
    <row r="19" spans="1:12" s="490" customFormat="1" ht="24" customHeight="1" x14ac:dyDescent="0.3">
      <c r="A19" s="419" t="s">
        <v>106</v>
      </c>
      <c r="B19" s="495">
        <v>2</v>
      </c>
      <c r="C19" s="493">
        <v>4</v>
      </c>
      <c r="D19" s="493">
        <v>2</v>
      </c>
      <c r="E19" s="493"/>
      <c r="F19" s="493">
        <v>2</v>
      </c>
      <c r="G19" s="493"/>
      <c r="H19" s="493">
        <v>5</v>
      </c>
      <c r="I19" s="493">
        <f t="shared" si="0"/>
        <v>15</v>
      </c>
      <c r="J19" s="499">
        <f t="shared" si="1"/>
        <v>84</v>
      </c>
      <c r="K19" s="391"/>
      <c r="L19" s="391"/>
    </row>
    <row r="20" spans="1:12" s="490" customFormat="1" ht="24" customHeight="1" x14ac:dyDescent="0.3">
      <c r="A20" s="419" t="s">
        <v>92</v>
      </c>
      <c r="B20" s="495"/>
      <c r="C20" s="493">
        <v>2</v>
      </c>
      <c r="D20" s="493">
        <v>2</v>
      </c>
      <c r="E20" s="493">
        <v>2</v>
      </c>
      <c r="F20" s="493">
        <v>2</v>
      </c>
      <c r="G20" s="493">
        <v>1</v>
      </c>
      <c r="H20" s="493">
        <v>6</v>
      </c>
      <c r="I20" s="493">
        <f t="shared" si="0"/>
        <v>15</v>
      </c>
      <c r="J20" s="499">
        <f t="shared" si="1"/>
        <v>65</v>
      </c>
      <c r="K20" s="391"/>
      <c r="L20" s="391"/>
    </row>
    <row r="21" spans="1:12" s="490" customFormat="1" ht="24" customHeight="1" x14ac:dyDescent="0.3">
      <c r="A21" s="419" t="s">
        <v>113</v>
      </c>
      <c r="B21" s="495"/>
      <c r="C21" s="493">
        <v>2</v>
      </c>
      <c r="D21" s="493">
        <v>2</v>
      </c>
      <c r="E21" s="493">
        <v>1</v>
      </c>
      <c r="F21" s="493">
        <v>2</v>
      </c>
      <c r="G21" s="493">
        <v>1</v>
      </c>
      <c r="H21" s="493">
        <v>7</v>
      </c>
      <c r="I21" s="493">
        <f t="shared" si="0"/>
        <v>15</v>
      </c>
      <c r="J21" s="499">
        <f t="shared" si="1"/>
        <v>58</v>
      </c>
      <c r="K21" s="391"/>
      <c r="L21" s="391"/>
    </row>
    <row r="22" spans="1:12" s="490" customFormat="1" ht="24" customHeight="1" x14ac:dyDescent="0.3">
      <c r="A22" s="476" t="s">
        <v>156</v>
      </c>
      <c r="B22" s="495"/>
      <c r="C22" s="493"/>
      <c r="D22" s="493">
        <v>3</v>
      </c>
      <c r="E22" s="493">
        <v>2</v>
      </c>
      <c r="F22" s="493">
        <v>1</v>
      </c>
      <c r="G22" s="493">
        <v>2</v>
      </c>
      <c r="H22" s="493">
        <v>7</v>
      </c>
      <c r="I22" s="493">
        <f t="shared" si="0"/>
        <v>15</v>
      </c>
      <c r="J22" s="499">
        <f t="shared" si="1"/>
        <v>54</v>
      </c>
      <c r="K22" s="391"/>
      <c r="L22" s="391"/>
    </row>
    <row r="23" spans="1:12" s="490" customFormat="1" ht="24" customHeight="1" x14ac:dyDescent="0.3">
      <c r="A23" s="476" t="s">
        <v>158</v>
      </c>
      <c r="B23" s="495">
        <v>1</v>
      </c>
      <c r="C23" s="493">
        <v>1</v>
      </c>
      <c r="D23" s="493"/>
      <c r="E23" s="493">
        <v>2</v>
      </c>
      <c r="F23" s="493">
        <v>1</v>
      </c>
      <c r="G23" s="493"/>
      <c r="H23" s="493">
        <v>10</v>
      </c>
      <c r="I23" s="493">
        <f t="shared" si="0"/>
        <v>15</v>
      </c>
      <c r="J23" s="499">
        <f t="shared" si="1"/>
        <v>39</v>
      </c>
      <c r="K23" s="391"/>
      <c r="L23" s="391"/>
    </row>
    <row r="24" spans="1:12" s="490" customFormat="1" ht="24" customHeight="1" x14ac:dyDescent="0.3">
      <c r="A24" s="477"/>
      <c r="B24" s="495"/>
      <c r="C24" s="493"/>
      <c r="D24" s="493"/>
      <c r="E24" s="493"/>
      <c r="F24" s="493"/>
      <c r="G24" s="493"/>
      <c r="H24" s="493"/>
      <c r="I24" s="493">
        <f t="shared" si="0"/>
        <v>0</v>
      </c>
      <c r="J24" s="499">
        <f t="shared" si="1"/>
        <v>0</v>
      </c>
      <c r="K24" s="391"/>
      <c r="L24" s="391"/>
    </row>
    <row r="25" spans="1:12" s="490" customFormat="1" ht="24" customHeight="1" x14ac:dyDescent="0.3">
      <c r="A25" s="496"/>
      <c r="B25" s="495"/>
      <c r="C25" s="493"/>
      <c r="D25" s="493"/>
      <c r="E25" s="493"/>
      <c r="F25" s="493"/>
      <c r="G25" s="493"/>
      <c r="H25" s="493"/>
      <c r="I25" s="493">
        <f t="shared" si="0"/>
        <v>0</v>
      </c>
      <c r="J25" s="499">
        <f t="shared" si="1"/>
        <v>0</v>
      </c>
      <c r="K25" s="391"/>
      <c r="L25" s="391"/>
    </row>
    <row r="26" spans="1:12" s="490" customFormat="1" ht="24" customHeight="1" x14ac:dyDescent="0.25">
      <c r="A26" s="497"/>
      <c r="B26" s="495"/>
      <c r="C26" s="493"/>
      <c r="D26" s="493"/>
      <c r="E26" s="493"/>
      <c r="F26" s="493"/>
      <c r="G26" s="493"/>
      <c r="H26" s="493"/>
      <c r="I26" s="493">
        <f t="shared" si="0"/>
        <v>0</v>
      </c>
      <c r="J26" s="499">
        <f t="shared" si="1"/>
        <v>0</v>
      </c>
    </row>
    <row r="27" spans="1:12" s="490" customFormat="1" ht="24" customHeight="1" x14ac:dyDescent="0.25">
      <c r="A27" s="497"/>
      <c r="B27" s="495"/>
      <c r="C27" s="493"/>
      <c r="D27" s="493"/>
      <c r="E27" s="493"/>
      <c r="F27" s="493"/>
      <c r="G27" s="493"/>
      <c r="H27" s="493"/>
      <c r="I27" s="493">
        <f t="shared" si="0"/>
        <v>0</v>
      </c>
      <c r="J27" s="499">
        <f t="shared" si="1"/>
        <v>0</v>
      </c>
    </row>
    <row r="28" spans="1:12" s="490" customFormat="1" ht="24" customHeight="1" x14ac:dyDescent="0.25">
      <c r="A28" s="497"/>
      <c r="B28" s="495"/>
      <c r="C28" s="493"/>
      <c r="D28" s="493"/>
      <c r="E28" s="493"/>
      <c r="F28" s="493"/>
      <c r="G28" s="493"/>
      <c r="H28" s="493"/>
      <c r="I28" s="493">
        <f t="shared" si="0"/>
        <v>0</v>
      </c>
      <c r="J28" s="499">
        <f t="shared" si="1"/>
        <v>0</v>
      </c>
    </row>
    <row r="29" spans="1:12" s="490" customFormat="1" ht="24" customHeight="1" x14ac:dyDescent="0.25">
      <c r="A29" s="498"/>
      <c r="B29" s="495"/>
      <c r="C29" s="493"/>
      <c r="D29" s="493"/>
      <c r="E29" s="493"/>
      <c r="F29" s="493"/>
      <c r="G29" s="493"/>
      <c r="H29" s="493"/>
      <c r="I29" s="493">
        <f t="shared" si="0"/>
        <v>0</v>
      </c>
      <c r="J29" s="499">
        <f t="shared" si="1"/>
        <v>0</v>
      </c>
    </row>
    <row r="30" spans="1:12" s="490" customFormat="1" ht="24" customHeight="1" x14ac:dyDescent="0.25">
      <c r="A30" s="493"/>
      <c r="B30" s="493"/>
      <c r="C30" s="493"/>
      <c r="D30" s="493"/>
      <c r="E30" s="493"/>
      <c r="F30" s="493"/>
      <c r="G30" s="493"/>
      <c r="H30" s="493"/>
      <c r="I30" s="493">
        <f t="shared" si="0"/>
        <v>0</v>
      </c>
      <c r="J30" s="499">
        <f t="shared" si="1"/>
        <v>0</v>
      </c>
    </row>
    <row r="31" spans="1:12" s="490" customFormat="1" ht="24" customHeight="1" x14ac:dyDescent="0.25">
      <c r="A31" s="493"/>
      <c r="B31" s="493"/>
      <c r="C31" s="493"/>
      <c r="D31" s="493"/>
      <c r="E31" s="493"/>
      <c r="F31" s="493"/>
      <c r="G31" s="493"/>
      <c r="H31" s="493"/>
      <c r="I31" s="493">
        <f t="shared" si="0"/>
        <v>0</v>
      </c>
      <c r="J31" s="499">
        <f t="shared" si="1"/>
        <v>0</v>
      </c>
    </row>
    <row r="32" spans="1:12" ht="19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</sheetData>
  <sheetProtection selectLockedCells="1" selectUnlockedCells="1"/>
  <sortState xmlns:xlrd2="http://schemas.microsoft.com/office/spreadsheetml/2017/richdata2" ref="A3:J23">
    <sortCondition descending="1" ref="J3:J23"/>
  </sortState>
  <mergeCells count="1">
    <mergeCell ref="A1:J1"/>
  </mergeCells>
  <pageMargins left="0.78749999999999998" right="0.78749999999999998" top="0.57569444444444495" bottom="0.49375000000000002" header="0.31041666666666701" footer="0.22916666666666699"/>
  <pageSetup paperSize="9" orientation="portrait" horizontalDpi="300" verticalDpi="300" r:id="rId1"/>
  <headerFooter scaleWithDoc="0" alignWithMargins="0">
    <oddHeader>&amp;C&amp;"Times New Roman,obyčejné"&amp;12&amp;A</oddHeader>
    <oddFooter>&amp;C&amp;"Times New Roman,obyčejné"&amp;12Stránka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AX72"/>
  <sheetViews>
    <sheetView view="pageBreakPreview" zoomScale="110" zoomScaleNormal="51" zoomScaleSheetLayoutView="110" workbookViewId="0">
      <selection activeCell="P6" sqref="P6"/>
    </sheetView>
  </sheetViews>
  <sheetFormatPr defaultColWidth="11.08984375" defaultRowHeight="12.5" x14ac:dyDescent="0.25"/>
  <cols>
    <col min="1" max="1" width="21" customWidth="1"/>
    <col min="2" max="7" width="5.54296875" customWidth="1"/>
    <col min="8" max="8" width="6.36328125" customWidth="1"/>
    <col min="9" max="11" width="9.1796875" customWidth="1"/>
    <col min="12" max="12" width="11.08984375" customWidth="1"/>
  </cols>
  <sheetData>
    <row r="1" spans="1:50" ht="19.399999999999999" customHeight="1" x14ac:dyDescent="0.4">
      <c r="A1" s="468"/>
      <c r="B1" s="767" t="s">
        <v>163</v>
      </c>
      <c r="C1" s="767"/>
      <c r="D1" s="767"/>
      <c r="E1" s="767"/>
      <c r="F1" s="767"/>
      <c r="G1" s="767"/>
      <c r="H1" s="484">
        <v>80</v>
      </c>
      <c r="I1" s="768" t="s">
        <v>164</v>
      </c>
      <c r="J1" s="769" t="s">
        <v>2</v>
      </c>
      <c r="K1" s="770" t="s">
        <v>165</v>
      </c>
      <c r="L1" s="769" t="s">
        <v>11</v>
      </c>
    </row>
    <row r="2" spans="1:50" s="449" customFormat="1" ht="18" x14ac:dyDescent="0.4">
      <c r="A2" s="470" t="s">
        <v>166</v>
      </c>
      <c r="B2" s="471" t="s">
        <v>167</v>
      </c>
      <c r="C2" s="471" t="s">
        <v>168</v>
      </c>
      <c r="D2" s="471" t="s">
        <v>169</v>
      </c>
      <c r="E2" s="471" t="s">
        <v>170</v>
      </c>
      <c r="F2" s="471" t="s">
        <v>171</v>
      </c>
      <c r="G2" s="471" t="s">
        <v>172</v>
      </c>
      <c r="H2" s="485" t="s">
        <v>43</v>
      </c>
      <c r="I2" s="768"/>
      <c r="J2" s="769"/>
      <c r="K2" s="770"/>
      <c r="L2" s="769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s="449" customFormat="1" ht="24.75" customHeight="1" x14ac:dyDescent="0.3">
      <c r="A3" s="419" t="s">
        <v>139</v>
      </c>
      <c r="B3" s="473">
        <v>19</v>
      </c>
      <c r="C3" s="473">
        <v>18</v>
      </c>
      <c r="D3" s="473">
        <v>19</v>
      </c>
      <c r="E3" s="473">
        <v>19</v>
      </c>
      <c r="F3" s="473">
        <v>18</v>
      </c>
      <c r="G3" s="473">
        <v>18</v>
      </c>
      <c r="H3" s="473">
        <v>80</v>
      </c>
      <c r="I3" s="473">
        <f t="shared" ref="I3:I26" si="0">SUM(B3:H3)</f>
        <v>191</v>
      </c>
      <c r="J3" s="473">
        <v>23.75</v>
      </c>
      <c r="K3" s="481"/>
      <c r="L3" s="482">
        <f t="shared" ref="L3:L26" si="1">I3-J3-K3</f>
        <v>167.25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s="449" customFormat="1" ht="24.75" customHeight="1" x14ac:dyDescent="0.3">
      <c r="A4" s="419" t="s">
        <v>72</v>
      </c>
      <c r="B4" s="473">
        <v>15</v>
      </c>
      <c r="C4" s="473">
        <v>19</v>
      </c>
      <c r="D4" s="473">
        <v>19</v>
      </c>
      <c r="E4" s="473">
        <v>21</v>
      </c>
      <c r="F4" s="473">
        <v>20</v>
      </c>
      <c r="G4" s="473">
        <v>19</v>
      </c>
      <c r="H4" s="473">
        <v>80</v>
      </c>
      <c r="I4" s="473">
        <f t="shared" si="0"/>
        <v>193</v>
      </c>
      <c r="J4" s="473">
        <v>32.72</v>
      </c>
      <c r="K4" s="481"/>
      <c r="L4" s="482">
        <f t="shared" si="1"/>
        <v>160.28</v>
      </c>
      <c r="M4" s="391">
        <f t="shared" ref="M4:M25" si="2">L4-L$3</f>
        <v>-6.9699999999999989</v>
      </c>
      <c r="N4">
        <f t="shared" ref="N4:N24" si="3">L4-L3</f>
        <v>-6.9699999999999989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449" customFormat="1" ht="24.75" customHeight="1" x14ac:dyDescent="0.3">
      <c r="A5" s="419" t="s">
        <v>150</v>
      </c>
      <c r="B5" s="473">
        <v>18</v>
      </c>
      <c r="C5" s="473">
        <v>18</v>
      </c>
      <c r="D5" s="473">
        <v>15</v>
      </c>
      <c r="E5" s="473">
        <v>17</v>
      </c>
      <c r="F5" s="473">
        <v>15</v>
      </c>
      <c r="G5" s="473">
        <v>18</v>
      </c>
      <c r="H5" s="473">
        <v>80</v>
      </c>
      <c r="I5" s="473">
        <f t="shared" si="0"/>
        <v>181</v>
      </c>
      <c r="J5" s="473">
        <v>23.51</v>
      </c>
      <c r="K5" s="481"/>
      <c r="L5" s="482">
        <f t="shared" si="1"/>
        <v>157.49</v>
      </c>
      <c r="M5" s="391">
        <f t="shared" si="2"/>
        <v>-9.7599999999999909</v>
      </c>
      <c r="N5">
        <f t="shared" si="3"/>
        <v>-2.789999999999992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49" customFormat="1" ht="24.75" customHeight="1" x14ac:dyDescent="0.3">
      <c r="A6" s="419" t="s">
        <v>56</v>
      </c>
      <c r="B6" s="473">
        <v>19</v>
      </c>
      <c r="C6" s="473">
        <v>11</v>
      </c>
      <c r="D6" s="473">
        <v>12</v>
      </c>
      <c r="E6" s="473">
        <v>19</v>
      </c>
      <c r="F6" s="473">
        <v>18</v>
      </c>
      <c r="G6" s="473">
        <v>14</v>
      </c>
      <c r="H6" s="473">
        <v>80</v>
      </c>
      <c r="I6" s="473">
        <f t="shared" si="0"/>
        <v>173</v>
      </c>
      <c r="J6" s="473">
        <v>23.3</v>
      </c>
      <c r="K6" s="481"/>
      <c r="L6" s="482">
        <f t="shared" si="1"/>
        <v>149.69999999999999</v>
      </c>
      <c r="M6" s="391">
        <f t="shared" si="2"/>
        <v>-17.550000000000011</v>
      </c>
      <c r="N6">
        <f t="shared" si="3"/>
        <v>-7.7900000000000205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49" customFormat="1" ht="24.75" customHeight="1" x14ac:dyDescent="0.3">
      <c r="A7" s="419" t="s">
        <v>51</v>
      </c>
      <c r="B7" s="473">
        <v>19</v>
      </c>
      <c r="C7" s="473">
        <v>13</v>
      </c>
      <c r="D7" s="473">
        <v>19</v>
      </c>
      <c r="E7" s="473">
        <v>18</v>
      </c>
      <c r="F7" s="473">
        <v>18</v>
      </c>
      <c r="G7" s="473">
        <v>18</v>
      </c>
      <c r="H7" s="473">
        <v>80</v>
      </c>
      <c r="I7" s="473">
        <f t="shared" si="0"/>
        <v>185</v>
      </c>
      <c r="J7" s="473">
        <v>36.01</v>
      </c>
      <c r="K7" s="481"/>
      <c r="L7" s="482">
        <f t="shared" si="1"/>
        <v>148.99</v>
      </c>
      <c r="M7" s="391">
        <f t="shared" si="2"/>
        <v>-18.259999999999991</v>
      </c>
      <c r="N7">
        <f t="shared" si="3"/>
        <v>-0.70999999999997954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449" customFormat="1" ht="24.75" customHeight="1" x14ac:dyDescent="0.3">
      <c r="A8" s="419" t="s">
        <v>97</v>
      </c>
      <c r="B8" s="473">
        <v>16</v>
      </c>
      <c r="C8" s="473">
        <v>21</v>
      </c>
      <c r="D8" s="473">
        <v>19</v>
      </c>
      <c r="E8" s="473">
        <v>19</v>
      </c>
      <c r="F8" s="473">
        <v>17</v>
      </c>
      <c r="G8" s="473">
        <v>16</v>
      </c>
      <c r="H8" s="473">
        <v>80</v>
      </c>
      <c r="I8" s="473">
        <f t="shared" si="0"/>
        <v>188</v>
      </c>
      <c r="J8" s="473">
        <v>42.31</v>
      </c>
      <c r="K8" s="481"/>
      <c r="L8" s="482">
        <f t="shared" si="1"/>
        <v>145.69</v>
      </c>
      <c r="M8" s="391">
        <f t="shared" si="2"/>
        <v>-21.560000000000002</v>
      </c>
      <c r="N8">
        <f t="shared" si="3"/>
        <v>-3.3000000000000114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449" customFormat="1" ht="24.75" customHeight="1" x14ac:dyDescent="0.3">
      <c r="A9" s="406" t="s">
        <v>63</v>
      </c>
      <c r="B9" s="473">
        <v>20</v>
      </c>
      <c r="C9" s="473">
        <v>17</v>
      </c>
      <c r="D9" s="473">
        <v>20</v>
      </c>
      <c r="E9" s="473">
        <v>11</v>
      </c>
      <c r="F9" s="473">
        <v>18</v>
      </c>
      <c r="G9" s="473">
        <v>0</v>
      </c>
      <c r="H9" s="473">
        <v>80</v>
      </c>
      <c r="I9" s="473">
        <f t="shared" si="0"/>
        <v>166</v>
      </c>
      <c r="J9" s="473">
        <v>22.63</v>
      </c>
      <c r="K9" s="481"/>
      <c r="L9" s="482">
        <f t="shared" si="1"/>
        <v>143.37</v>
      </c>
      <c r="M9" s="391">
        <f t="shared" si="2"/>
        <v>-23.879999999999995</v>
      </c>
      <c r="N9">
        <f t="shared" si="3"/>
        <v>-2.3199999999999932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449" customFormat="1" ht="24.75" customHeight="1" x14ac:dyDescent="0.3">
      <c r="A10" s="475" t="s">
        <v>146</v>
      </c>
      <c r="B10" s="473">
        <v>6</v>
      </c>
      <c r="C10" s="473">
        <v>18</v>
      </c>
      <c r="D10" s="473">
        <v>20</v>
      </c>
      <c r="E10" s="473">
        <v>11</v>
      </c>
      <c r="F10" s="473">
        <v>18</v>
      </c>
      <c r="G10" s="473">
        <v>18</v>
      </c>
      <c r="H10" s="473">
        <v>80</v>
      </c>
      <c r="I10" s="473">
        <f t="shared" si="0"/>
        <v>171</v>
      </c>
      <c r="J10" s="473">
        <v>27.69</v>
      </c>
      <c r="K10" s="481"/>
      <c r="L10" s="482">
        <f t="shared" si="1"/>
        <v>143.31</v>
      </c>
      <c r="M10" s="391">
        <f t="shared" si="2"/>
        <v>-23.939999999999998</v>
      </c>
      <c r="N10">
        <f t="shared" si="3"/>
        <v>-6.0000000000002274E-2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449" customFormat="1" ht="24.75" customHeight="1" x14ac:dyDescent="0.3">
      <c r="A11" s="475" t="s">
        <v>148</v>
      </c>
      <c r="B11" s="473">
        <v>18</v>
      </c>
      <c r="C11" s="473">
        <v>20</v>
      </c>
      <c r="D11" s="473">
        <v>18</v>
      </c>
      <c r="E11" s="473">
        <v>17</v>
      </c>
      <c r="F11" s="473">
        <v>20</v>
      </c>
      <c r="G11" s="473">
        <v>18</v>
      </c>
      <c r="H11" s="473">
        <v>80</v>
      </c>
      <c r="I11" s="473">
        <f t="shared" si="0"/>
        <v>191</v>
      </c>
      <c r="J11" s="473">
        <v>49.1</v>
      </c>
      <c r="K11" s="481"/>
      <c r="L11" s="482">
        <f t="shared" si="1"/>
        <v>141.9</v>
      </c>
      <c r="M11" s="391">
        <f t="shared" si="2"/>
        <v>-25.349999999999994</v>
      </c>
      <c r="N11">
        <f t="shared" si="3"/>
        <v>-1.4099999999999966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449" customFormat="1" ht="24.75" customHeight="1" x14ac:dyDescent="0.3">
      <c r="A12" s="428" t="s">
        <v>154</v>
      </c>
      <c r="B12" s="473">
        <v>15</v>
      </c>
      <c r="C12" s="473">
        <v>20</v>
      </c>
      <c r="D12" s="473">
        <v>19</v>
      </c>
      <c r="E12" s="473">
        <v>14</v>
      </c>
      <c r="F12" s="473">
        <v>18</v>
      </c>
      <c r="G12" s="473">
        <v>18</v>
      </c>
      <c r="H12" s="473">
        <v>80</v>
      </c>
      <c r="I12" s="473">
        <f t="shared" si="0"/>
        <v>184</v>
      </c>
      <c r="J12" s="473">
        <v>42.11</v>
      </c>
      <c r="K12" s="481"/>
      <c r="L12" s="482">
        <f t="shared" si="1"/>
        <v>141.88999999999999</v>
      </c>
      <c r="M12" s="391">
        <f t="shared" si="2"/>
        <v>-25.360000000000014</v>
      </c>
      <c r="N12">
        <f t="shared" si="3"/>
        <v>-1.0000000000019327E-2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449" customFormat="1" ht="24.75" customHeight="1" x14ac:dyDescent="0.3">
      <c r="A13" s="406" t="s">
        <v>104</v>
      </c>
      <c r="B13" s="473">
        <v>16</v>
      </c>
      <c r="C13" s="473">
        <v>17</v>
      </c>
      <c r="D13" s="473">
        <v>20</v>
      </c>
      <c r="E13" s="473">
        <v>12</v>
      </c>
      <c r="F13" s="473">
        <v>15</v>
      </c>
      <c r="G13" s="473">
        <v>13</v>
      </c>
      <c r="H13" s="473">
        <v>80</v>
      </c>
      <c r="I13" s="473">
        <f t="shared" si="0"/>
        <v>173</v>
      </c>
      <c r="J13" s="473">
        <v>35.19</v>
      </c>
      <c r="K13" s="481"/>
      <c r="L13" s="482">
        <f t="shared" si="1"/>
        <v>137.81</v>
      </c>
      <c r="M13" s="391">
        <f t="shared" si="2"/>
        <v>-29.439999999999998</v>
      </c>
      <c r="N13">
        <f t="shared" si="3"/>
        <v>-4.0799999999999841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449" customFormat="1" ht="24.75" customHeight="1" x14ac:dyDescent="0.3">
      <c r="A14" s="419" t="s">
        <v>152</v>
      </c>
      <c r="B14" s="473">
        <v>19</v>
      </c>
      <c r="C14" s="473">
        <v>16</v>
      </c>
      <c r="D14" s="473">
        <v>8</v>
      </c>
      <c r="E14" s="473">
        <v>17</v>
      </c>
      <c r="F14" s="473">
        <v>15</v>
      </c>
      <c r="G14" s="473">
        <v>18</v>
      </c>
      <c r="H14" s="473">
        <v>80</v>
      </c>
      <c r="I14" s="473">
        <f t="shared" si="0"/>
        <v>173</v>
      </c>
      <c r="J14" s="473">
        <v>35.9</v>
      </c>
      <c r="K14" s="481"/>
      <c r="L14" s="482">
        <f t="shared" si="1"/>
        <v>137.1</v>
      </c>
      <c r="M14" s="391">
        <f t="shared" si="2"/>
        <v>-30.150000000000006</v>
      </c>
      <c r="N14">
        <f t="shared" si="3"/>
        <v>-0.71000000000000796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449" customFormat="1" ht="24.75" customHeight="1" x14ac:dyDescent="0.3">
      <c r="A15" s="475" t="s">
        <v>144</v>
      </c>
      <c r="B15" s="473">
        <v>17</v>
      </c>
      <c r="C15" s="473">
        <v>19</v>
      </c>
      <c r="D15" s="473">
        <v>18</v>
      </c>
      <c r="E15" s="473">
        <v>9</v>
      </c>
      <c r="F15" s="473">
        <v>17</v>
      </c>
      <c r="G15" s="473">
        <v>13</v>
      </c>
      <c r="H15" s="473">
        <v>80</v>
      </c>
      <c r="I15" s="473">
        <f t="shared" si="0"/>
        <v>173</v>
      </c>
      <c r="J15" s="473">
        <v>41.82</v>
      </c>
      <c r="K15" s="481"/>
      <c r="L15" s="482">
        <f t="shared" si="1"/>
        <v>131.18</v>
      </c>
      <c r="M15" s="391">
        <f t="shared" si="2"/>
        <v>-36.069999999999993</v>
      </c>
      <c r="N15">
        <f t="shared" si="3"/>
        <v>-5.9199999999999875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449" customFormat="1" ht="24.75" customHeight="1" x14ac:dyDescent="0.3">
      <c r="A16" s="406" t="s">
        <v>59</v>
      </c>
      <c r="B16" s="473">
        <v>12</v>
      </c>
      <c r="C16" s="473">
        <v>17</v>
      </c>
      <c r="D16" s="473">
        <v>9</v>
      </c>
      <c r="E16" s="473">
        <v>8</v>
      </c>
      <c r="F16" s="473">
        <v>13</v>
      </c>
      <c r="G16" s="473">
        <v>14</v>
      </c>
      <c r="H16" s="473">
        <v>80</v>
      </c>
      <c r="I16" s="473">
        <f t="shared" si="0"/>
        <v>153</v>
      </c>
      <c r="J16" s="473">
        <v>26.34</v>
      </c>
      <c r="K16" s="481"/>
      <c r="L16" s="482">
        <f t="shared" si="1"/>
        <v>126.66</v>
      </c>
      <c r="M16" s="391">
        <f t="shared" si="2"/>
        <v>-40.590000000000003</v>
      </c>
      <c r="N16">
        <f t="shared" si="3"/>
        <v>-4.5200000000000102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449" customFormat="1" ht="24.75" customHeight="1" x14ac:dyDescent="0.3">
      <c r="A17" s="419" t="s">
        <v>36</v>
      </c>
      <c r="B17" s="473">
        <v>9</v>
      </c>
      <c r="C17" s="473">
        <v>16</v>
      </c>
      <c r="D17" s="473">
        <v>10</v>
      </c>
      <c r="E17" s="473">
        <v>20</v>
      </c>
      <c r="F17" s="473">
        <v>18</v>
      </c>
      <c r="G17" s="473">
        <v>19</v>
      </c>
      <c r="H17" s="473">
        <v>80</v>
      </c>
      <c r="I17" s="473">
        <f t="shared" si="0"/>
        <v>172</v>
      </c>
      <c r="J17" s="473">
        <v>47.77</v>
      </c>
      <c r="K17" s="481"/>
      <c r="L17" s="482">
        <f t="shared" si="1"/>
        <v>124.22999999999999</v>
      </c>
      <c r="M17" s="391">
        <f t="shared" si="2"/>
        <v>-43.02000000000001</v>
      </c>
      <c r="N17">
        <f t="shared" si="3"/>
        <v>-2.4300000000000068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449" customFormat="1" ht="24.75" customHeight="1" x14ac:dyDescent="0.3">
      <c r="A18" s="419" t="s">
        <v>92</v>
      </c>
      <c r="B18" s="473">
        <v>19</v>
      </c>
      <c r="C18" s="473">
        <v>14</v>
      </c>
      <c r="D18" s="473">
        <v>20</v>
      </c>
      <c r="E18" s="473">
        <v>11</v>
      </c>
      <c r="F18" s="473">
        <v>6</v>
      </c>
      <c r="G18" s="473">
        <v>15</v>
      </c>
      <c r="H18" s="473">
        <v>80</v>
      </c>
      <c r="I18" s="473">
        <f t="shared" si="0"/>
        <v>165</v>
      </c>
      <c r="J18" s="473">
        <v>69.48</v>
      </c>
      <c r="K18" s="481"/>
      <c r="L18" s="482">
        <f t="shared" si="1"/>
        <v>95.52</v>
      </c>
      <c r="M18" s="391">
        <f t="shared" si="2"/>
        <v>-71.73</v>
      </c>
      <c r="N18">
        <f t="shared" si="3"/>
        <v>-28.709999999999994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449" customFormat="1" ht="24.75" customHeight="1" x14ac:dyDescent="0.3">
      <c r="A19" s="419" t="s">
        <v>106</v>
      </c>
      <c r="B19" s="473">
        <v>8</v>
      </c>
      <c r="C19" s="473">
        <v>6</v>
      </c>
      <c r="D19" s="473">
        <v>18</v>
      </c>
      <c r="E19" s="473">
        <v>15</v>
      </c>
      <c r="F19" s="473">
        <v>17</v>
      </c>
      <c r="G19" s="473">
        <v>15</v>
      </c>
      <c r="H19" s="473">
        <v>80</v>
      </c>
      <c r="I19" s="473">
        <f t="shared" si="0"/>
        <v>159</v>
      </c>
      <c r="J19" s="473">
        <v>71.290000000000006</v>
      </c>
      <c r="K19" s="481"/>
      <c r="L19" s="482">
        <f t="shared" si="1"/>
        <v>87.71</v>
      </c>
      <c r="M19" s="391">
        <f t="shared" si="2"/>
        <v>-79.540000000000006</v>
      </c>
      <c r="N19">
        <f t="shared" si="3"/>
        <v>-7.8100000000000023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449" customFormat="1" ht="24.75" customHeight="1" x14ac:dyDescent="0.3">
      <c r="A20" s="419" t="s">
        <v>113</v>
      </c>
      <c r="B20" s="473">
        <v>16</v>
      </c>
      <c r="C20" s="473">
        <v>0</v>
      </c>
      <c r="D20" s="473">
        <v>9</v>
      </c>
      <c r="E20" s="473">
        <v>1</v>
      </c>
      <c r="F20" s="473">
        <v>8</v>
      </c>
      <c r="G20" s="473">
        <v>0</v>
      </c>
      <c r="H20" s="473">
        <v>80</v>
      </c>
      <c r="I20" s="473">
        <f t="shared" si="0"/>
        <v>114</v>
      </c>
      <c r="J20" s="473">
        <v>45.69</v>
      </c>
      <c r="K20" s="481"/>
      <c r="L20" s="482">
        <f t="shared" si="1"/>
        <v>68.31</v>
      </c>
      <c r="M20" s="391">
        <f t="shared" si="2"/>
        <v>-98.94</v>
      </c>
      <c r="N20">
        <f t="shared" si="3"/>
        <v>-19.399999999999991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449" customFormat="1" ht="24.75" customHeight="1" x14ac:dyDescent="0.3">
      <c r="A21" s="419" t="s">
        <v>156</v>
      </c>
      <c r="B21" s="473">
        <v>10</v>
      </c>
      <c r="C21" s="473">
        <v>11</v>
      </c>
      <c r="D21" s="473">
        <v>17</v>
      </c>
      <c r="E21" s="473">
        <v>10</v>
      </c>
      <c r="F21" s="473">
        <v>0</v>
      </c>
      <c r="G21" s="473">
        <v>15</v>
      </c>
      <c r="H21" s="473">
        <v>80</v>
      </c>
      <c r="I21" s="473">
        <f t="shared" si="0"/>
        <v>143</v>
      </c>
      <c r="J21" s="473">
        <v>81.16</v>
      </c>
      <c r="K21" s="481"/>
      <c r="L21" s="482">
        <f t="shared" si="1"/>
        <v>61.84</v>
      </c>
      <c r="M21" s="391">
        <f t="shared" si="2"/>
        <v>-105.41</v>
      </c>
      <c r="N21">
        <f t="shared" si="3"/>
        <v>-6.4699999999999989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449" customFormat="1" ht="24.75" customHeight="1" x14ac:dyDescent="0.3">
      <c r="A22" s="476" t="s">
        <v>110</v>
      </c>
      <c r="B22" s="473">
        <v>9</v>
      </c>
      <c r="C22" s="473">
        <v>0</v>
      </c>
      <c r="D22" s="473">
        <v>3</v>
      </c>
      <c r="E22" s="473">
        <v>0</v>
      </c>
      <c r="F22" s="473">
        <v>5</v>
      </c>
      <c r="G22" s="473">
        <v>0</v>
      </c>
      <c r="H22" s="473">
        <v>80</v>
      </c>
      <c r="I22" s="473">
        <f t="shared" si="0"/>
        <v>97</v>
      </c>
      <c r="J22" s="473">
        <v>46.92</v>
      </c>
      <c r="K22" s="481"/>
      <c r="L22" s="482">
        <f t="shared" si="1"/>
        <v>50.08</v>
      </c>
      <c r="M22" s="391">
        <f t="shared" si="2"/>
        <v>-117.17</v>
      </c>
      <c r="N22">
        <f t="shared" si="3"/>
        <v>-11.760000000000005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449" customFormat="1" ht="24.75" customHeight="1" x14ac:dyDescent="0.3">
      <c r="A23" s="476" t="s">
        <v>158</v>
      </c>
      <c r="B23" s="473">
        <v>21</v>
      </c>
      <c r="C23" s="473">
        <v>0</v>
      </c>
      <c r="D23" s="473">
        <v>5</v>
      </c>
      <c r="E23" s="473">
        <v>0</v>
      </c>
      <c r="F23" s="473">
        <v>6</v>
      </c>
      <c r="G23" s="473">
        <v>8</v>
      </c>
      <c r="H23" s="473">
        <v>80</v>
      </c>
      <c r="I23" s="473">
        <f t="shared" si="0"/>
        <v>120</v>
      </c>
      <c r="J23" s="473">
        <v>71.739999999999995</v>
      </c>
      <c r="K23" s="481"/>
      <c r="L23" s="482">
        <f t="shared" si="1"/>
        <v>48.260000000000005</v>
      </c>
      <c r="M23" s="391">
        <f t="shared" si="2"/>
        <v>-118.99</v>
      </c>
      <c r="N23">
        <f t="shared" si="3"/>
        <v>-1.8199999999999932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449" customFormat="1" ht="24.75" customHeight="1" x14ac:dyDescent="0.3">
      <c r="A24" s="477"/>
      <c r="B24" s="473"/>
      <c r="C24" s="473"/>
      <c r="D24" s="473"/>
      <c r="E24" s="473"/>
      <c r="F24" s="473"/>
      <c r="G24" s="473"/>
      <c r="H24" s="473"/>
      <c r="I24" s="473">
        <f t="shared" si="0"/>
        <v>0</v>
      </c>
      <c r="J24" s="473"/>
      <c r="K24" s="481"/>
      <c r="L24" s="482">
        <f t="shared" si="1"/>
        <v>0</v>
      </c>
      <c r="M24" s="391">
        <f t="shared" si="2"/>
        <v>-167.25</v>
      </c>
      <c r="N24">
        <f t="shared" si="3"/>
        <v>-48.260000000000005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449" customFormat="1" ht="24.75" customHeight="1" x14ac:dyDescent="0.3">
      <c r="A25" s="477"/>
      <c r="B25" s="473"/>
      <c r="C25" s="473"/>
      <c r="D25" s="473"/>
      <c r="E25" s="473"/>
      <c r="F25" s="473"/>
      <c r="G25" s="473"/>
      <c r="H25" s="473"/>
      <c r="I25" s="473">
        <f t="shared" si="0"/>
        <v>0</v>
      </c>
      <c r="J25" s="473"/>
      <c r="K25" s="481"/>
      <c r="L25" s="482">
        <f t="shared" si="1"/>
        <v>0</v>
      </c>
      <c r="M25" s="391">
        <f t="shared" si="2"/>
        <v>-167.25</v>
      </c>
      <c r="N25">
        <f>L25-L23</f>
        <v>-48.260000000000005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24" customHeight="1" x14ac:dyDescent="0.25">
      <c r="A26" s="486"/>
      <c r="B26" s="486"/>
      <c r="C26" s="486"/>
      <c r="D26" s="486"/>
      <c r="E26" s="486"/>
      <c r="F26" s="486"/>
      <c r="G26" s="486"/>
      <c r="H26" s="486"/>
      <c r="I26" s="473">
        <f t="shared" si="0"/>
        <v>0</v>
      </c>
      <c r="J26" s="473"/>
      <c r="K26" s="481"/>
      <c r="L26" s="482">
        <f t="shared" si="1"/>
        <v>0</v>
      </c>
    </row>
    <row r="27" spans="1:50" s="449" customFormat="1" ht="24.75" customHeight="1" x14ac:dyDescent="0.25">
      <c r="A27" s="487"/>
      <c r="B27" s="473"/>
      <c r="C27" s="473"/>
      <c r="D27" s="473"/>
      <c r="E27" s="473"/>
      <c r="F27" s="473"/>
      <c r="G27" s="473"/>
      <c r="H27" s="473"/>
      <c r="I27" s="473">
        <f t="shared" ref="I27:I42" si="4">SUM(B27:H27)</f>
        <v>0</v>
      </c>
      <c r="J27" s="473"/>
      <c r="K27" s="481"/>
      <c r="L27" s="482">
        <f t="shared" ref="L27:L42" si="5">I27-J27-K27</f>
        <v>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449" customFormat="1" ht="24.75" customHeight="1" x14ac:dyDescent="0.35">
      <c r="A28" s="479"/>
      <c r="B28" s="480"/>
      <c r="C28" s="480"/>
      <c r="D28" s="480"/>
      <c r="E28" s="480"/>
      <c r="F28" s="480"/>
      <c r="G28" s="480"/>
      <c r="H28" s="486"/>
      <c r="I28" s="473">
        <f t="shared" si="4"/>
        <v>0</v>
      </c>
      <c r="J28" s="486"/>
      <c r="K28" s="488"/>
      <c r="L28" s="482">
        <f t="shared" si="5"/>
        <v>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449" customFormat="1" ht="24.75" customHeight="1" x14ac:dyDescent="0.35">
      <c r="A29" s="479"/>
      <c r="B29" s="480"/>
      <c r="C29" s="480"/>
      <c r="D29" s="480"/>
      <c r="E29" s="480"/>
      <c r="F29" s="480"/>
      <c r="G29" s="480"/>
      <c r="H29" s="486"/>
      <c r="I29" s="473">
        <f t="shared" si="4"/>
        <v>0</v>
      </c>
      <c r="J29" s="486"/>
      <c r="K29" s="488"/>
      <c r="L29" s="482">
        <f t="shared" si="5"/>
        <v>0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449" customFormat="1" ht="24.75" customHeight="1" x14ac:dyDescent="0.35">
      <c r="A30" s="479"/>
      <c r="B30" s="480"/>
      <c r="C30" s="480"/>
      <c r="D30" s="480"/>
      <c r="E30" s="480"/>
      <c r="F30" s="480"/>
      <c r="G30" s="480"/>
      <c r="H30" s="486"/>
      <c r="I30" s="473">
        <f t="shared" si="4"/>
        <v>0</v>
      </c>
      <c r="J30" s="486"/>
      <c r="K30" s="488"/>
      <c r="L30" s="482">
        <f t="shared" si="5"/>
        <v>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449" customFormat="1" ht="24.75" customHeight="1" x14ac:dyDescent="0.35">
      <c r="A31" s="479"/>
      <c r="B31" s="480"/>
      <c r="C31" s="480"/>
      <c r="D31" s="480"/>
      <c r="E31" s="480"/>
      <c r="F31" s="480"/>
      <c r="G31" s="480"/>
      <c r="H31" s="486"/>
      <c r="I31" s="473">
        <f t="shared" si="4"/>
        <v>0</v>
      </c>
      <c r="J31" s="486"/>
      <c r="K31" s="488"/>
      <c r="L31" s="482">
        <f t="shared" si="5"/>
        <v>0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449" customFormat="1" ht="17.5" x14ac:dyDescent="0.35">
      <c r="A32" s="479"/>
      <c r="B32" s="480"/>
      <c r="C32" s="480"/>
      <c r="D32" s="480"/>
      <c r="E32" s="480"/>
      <c r="F32" s="480"/>
      <c r="G32" s="480"/>
      <c r="H32" s="486"/>
      <c r="I32" s="473">
        <f t="shared" si="4"/>
        <v>0</v>
      </c>
      <c r="J32" s="486"/>
      <c r="K32" s="488"/>
      <c r="L32" s="482">
        <f t="shared" si="5"/>
        <v>0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449" customFormat="1" ht="17.5" x14ac:dyDescent="0.35">
      <c r="A33" s="479"/>
      <c r="B33" s="480"/>
      <c r="C33" s="480"/>
      <c r="D33" s="480"/>
      <c r="E33" s="480"/>
      <c r="F33" s="480"/>
      <c r="G33" s="480"/>
      <c r="H33" s="486"/>
      <c r="I33" s="473">
        <f t="shared" si="4"/>
        <v>0</v>
      </c>
      <c r="J33" s="486"/>
      <c r="K33" s="488"/>
      <c r="L33" s="482">
        <f t="shared" si="5"/>
        <v>0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449" customFormat="1" ht="17.5" x14ac:dyDescent="0.35">
      <c r="A34" s="479"/>
      <c r="B34" s="480"/>
      <c r="C34" s="480"/>
      <c r="D34" s="480"/>
      <c r="E34" s="480"/>
      <c r="F34" s="480"/>
      <c r="G34" s="480"/>
      <c r="H34" s="486"/>
      <c r="I34" s="473">
        <f t="shared" si="4"/>
        <v>0</v>
      </c>
      <c r="J34" s="486"/>
      <c r="K34" s="488"/>
      <c r="L34" s="482">
        <f t="shared" si="5"/>
        <v>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449" customFormat="1" ht="17.5" x14ac:dyDescent="0.35">
      <c r="A35" s="479"/>
      <c r="B35" s="480"/>
      <c r="C35" s="480"/>
      <c r="D35" s="480"/>
      <c r="E35" s="480"/>
      <c r="F35" s="480"/>
      <c r="G35" s="480"/>
      <c r="H35" s="486"/>
      <c r="I35" s="473">
        <f t="shared" si="4"/>
        <v>0</v>
      </c>
      <c r="J35" s="486"/>
      <c r="K35" s="488"/>
      <c r="L35" s="482">
        <f t="shared" si="5"/>
        <v>0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449" customFormat="1" ht="17.5" x14ac:dyDescent="0.35">
      <c r="A36" s="479"/>
      <c r="B36" s="480"/>
      <c r="C36" s="480"/>
      <c r="D36" s="480"/>
      <c r="E36" s="480"/>
      <c r="F36" s="480"/>
      <c r="G36" s="480"/>
      <c r="H36" s="486"/>
      <c r="I36" s="473">
        <f t="shared" si="4"/>
        <v>0</v>
      </c>
      <c r="J36" s="486"/>
      <c r="K36" s="488"/>
      <c r="L36" s="482">
        <f t="shared" si="5"/>
        <v>0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449" customFormat="1" ht="17.5" x14ac:dyDescent="0.35">
      <c r="A37" s="479"/>
      <c r="B37" s="480"/>
      <c r="C37" s="480"/>
      <c r="D37" s="480"/>
      <c r="E37" s="480"/>
      <c r="F37" s="480"/>
      <c r="G37" s="480"/>
      <c r="H37" s="486"/>
      <c r="I37" s="473">
        <f t="shared" si="4"/>
        <v>0</v>
      </c>
      <c r="J37" s="486"/>
      <c r="K37" s="488"/>
      <c r="L37" s="482">
        <f t="shared" si="5"/>
        <v>0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449" customFormat="1" ht="17.5" x14ac:dyDescent="0.35">
      <c r="A38" s="479"/>
      <c r="B38" s="480"/>
      <c r="C38" s="480"/>
      <c r="D38" s="480"/>
      <c r="E38" s="480"/>
      <c r="F38" s="480"/>
      <c r="G38" s="480"/>
      <c r="H38" s="486"/>
      <c r="I38" s="473">
        <f t="shared" si="4"/>
        <v>0</v>
      </c>
      <c r="J38" s="486"/>
      <c r="K38" s="488"/>
      <c r="L38" s="482">
        <f t="shared" si="5"/>
        <v>0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449" customFormat="1" ht="17.5" x14ac:dyDescent="0.35">
      <c r="A39" s="479"/>
      <c r="B39" s="480"/>
      <c r="C39" s="480"/>
      <c r="D39" s="480"/>
      <c r="E39" s="480"/>
      <c r="F39" s="480"/>
      <c r="G39" s="480"/>
      <c r="H39" s="486"/>
      <c r="I39" s="473">
        <f t="shared" si="4"/>
        <v>0</v>
      </c>
      <c r="J39" s="486"/>
      <c r="K39" s="488"/>
      <c r="L39" s="482">
        <f t="shared" si="5"/>
        <v>0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449" customFormat="1" ht="17.5" x14ac:dyDescent="0.35">
      <c r="A40" s="479"/>
      <c r="B40" s="480"/>
      <c r="C40" s="480"/>
      <c r="D40" s="480"/>
      <c r="E40" s="480"/>
      <c r="F40" s="480"/>
      <c r="G40" s="480"/>
      <c r="H40" s="486"/>
      <c r="I40" s="473">
        <f t="shared" si="4"/>
        <v>0</v>
      </c>
      <c r="J40" s="486"/>
      <c r="K40" s="488"/>
      <c r="L40" s="482">
        <f t="shared" si="5"/>
        <v>0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449" customFormat="1" ht="17.5" x14ac:dyDescent="0.35">
      <c r="A41" s="479"/>
      <c r="B41" s="480"/>
      <c r="C41" s="480"/>
      <c r="D41" s="480"/>
      <c r="E41" s="480"/>
      <c r="F41" s="480"/>
      <c r="G41" s="480"/>
      <c r="H41" s="486"/>
      <c r="I41" s="473">
        <f t="shared" si="4"/>
        <v>0</v>
      </c>
      <c r="J41" s="486"/>
      <c r="K41" s="488"/>
      <c r="L41" s="482">
        <f t="shared" si="5"/>
        <v>0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449" customFormat="1" ht="17.5" x14ac:dyDescent="0.35">
      <c r="A42" s="479"/>
      <c r="B42" s="480"/>
      <c r="C42" s="480"/>
      <c r="D42" s="480"/>
      <c r="E42" s="480"/>
      <c r="F42" s="480"/>
      <c r="G42" s="480"/>
      <c r="H42" s="486"/>
      <c r="I42" s="473">
        <f t="shared" si="4"/>
        <v>0</v>
      </c>
      <c r="J42" s="486"/>
      <c r="K42" s="488"/>
      <c r="L42" s="482">
        <f t="shared" si="5"/>
        <v>0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449" customFormat="1" ht="15.5" x14ac:dyDescent="0.35">
      <c r="A43" s="458"/>
      <c r="B43" s="458"/>
      <c r="C43" s="458"/>
      <c r="D43" s="458"/>
      <c r="E43" s="458"/>
      <c r="F43" s="458"/>
      <c r="G43" s="458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449" customFormat="1" ht="15.5" x14ac:dyDescent="0.35">
      <c r="A44" s="458"/>
      <c r="B44" s="458"/>
      <c r="C44" s="458"/>
      <c r="D44" s="458"/>
      <c r="E44" s="458"/>
      <c r="F44" s="458"/>
      <c r="G44" s="45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449" customFormat="1" ht="15.5" x14ac:dyDescent="0.35">
      <c r="A45" s="458"/>
      <c r="B45" s="458"/>
      <c r="C45" s="458"/>
      <c r="D45" s="458"/>
      <c r="E45" s="458"/>
      <c r="F45" s="458"/>
      <c r="G45" s="458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449" customFormat="1" ht="15.5" x14ac:dyDescent="0.35">
      <c r="A46" s="458"/>
      <c r="B46" s="458"/>
      <c r="C46" s="458"/>
      <c r="D46" s="458"/>
      <c r="E46" s="458"/>
      <c r="F46" s="458"/>
      <c r="G46" s="45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449" customFormat="1" ht="15.5" x14ac:dyDescent="0.35">
      <c r="A47" s="458"/>
      <c r="B47" s="458"/>
      <c r="C47" s="458"/>
      <c r="D47" s="458"/>
      <c r="E47" s="458"/>
      <c r="F47" s="458"/>
      <c r="G47" s="458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449" customFormat="1" ht="15.5" x14ac:dyDescent="0.35">
      <c r="A48" s="458"/>
      <c r="B48" s="458"/>
      <c r="C48" s="458"/>
      <c r="D48" s="458"/>
      <c r="E48" s="458"/>
      <c r="F48" s="458"/>
      <c r="G48" s="45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449" customFormat="1" ht="15.5" x14ac:dyDescent="0.35">
      <c r="A49" s="458"/>
      <c r="B49" s="458"/>
      <c r="C49" s="458"/>
      <c r="D49" s="458"/>
      <c r="E49" s="458"/>
      <c r="F49" s="458"/>
      <c r="G49" s="458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449" customFormat="1" ht="15.5" x14ac:dyDescent="0.35">
      <c r="A50" s="458"/>
      <c r="B50" s="458"/>
      <c r="C50" s="458"/>
      <c r="D50" s="458"/>
      <c r="E50" s="458"/>
      <c r="F50" s="458"/>
      <c r="G50" s="458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449" customFormat="1" ht="15.5" x14ac:dyDescent="0.35">
      <c r="A51" s="458"/>
      <c r="B51" s="458"/>
      <c r="C51" s="458"/>
      <c r="D51" s="458"/>
      <c r="E51" s="458"/>
      <c r="F51" s="458"/>
      <c r="G51" s="458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449" customFormat="1" ht="15.5" x14ac:dyDescent="0.35">
      <c r="A52" s="458"/>
      <c r="B52" s="458"/>
      <c r="C52" s="458"/>
      <c r="D52" s="458"/>
      <c r="E52" s="458"/>
      <c r="F52" s="458"/>
      <c r="G52" s="458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449" customFormat="1" ht="15.5" x14ac:dyDescent="0.35">
      <c r="A53" s="458"/>
      <c r="B53" s="458"/>
      <c r="C53" s="458"/>
      <c r="D53" s="458"/>
      <c r="E53" s="458"/>
      <c r="F53" s="458"/>
      <c r="G53" s="45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449" customFormat="1" ht="15.5" x14ac:dyDescent="0.35">
      <c r="A54" s="458"/>
      <c r="B54" s="458"/>
      <c r="C54" s="458"/>
      <c r="D54" s="458"/>
      <c r="E54" s="458"/>
      <c r="F54" s="458"/>
      <c r="G54" s="458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s="449" customFormat="1" ht="15.5" x14ac:dyDescent="0.35">
      <c r="A55" s="458"/>
      <c r="B55" s="458"/>
      <c r="C55" s="458"/>
      <c r="D55" s="458"/>
      <c r="E55" s="458"/>
      <c r="F55" s="458"/>
      <c r="G55" s="458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s="449" customFormat="1" ht="15.5" x14ac:dyDescent="0.35">
      <c r="A56" s="458"/>
      <c r="B56" s="458"/>
      <c r="C56" s="458"/>
      <c r="D56" s="458"/>
      <c r="E56" s="458"/>
      <c r="F56" s="458"/>
      <c r="G56" s="458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s="449" customFormat="1" ht="15.5" x14ac:dyDescent="0.35">
      <c r="A57" s="458"/>
      <c r="B57" s="458"/>
      <c r="C57" s="458"/>
      <c r="D57" s="458"/>
      <c r="E57" s="458"/>
      <c r="F57" s="458"/>
      <c r="G57" s="458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s="449" customFormat="1" ht="15.5" x14ac:dyDescent="0.35">
      <c r="A58" s="458"/>
      <c r="B58" s="458"/>
      <c r="C58" s="458"/>
      <c r="D58" s="458"/>
      <c r="E58" s="458"/>
      <c r="F58" s="458"/>
      <c r="G58" s="4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s="449" customFormat="1" ht="15.5" x14ac:dyDescent="0.35">
      <c r="A59" s="458"/>
      <c r="B59" s="458"/>
      <c r="C59" s="458"/>
      <c r="D59" s="458"/>
      <c r="E59" s="458"/>
      <c r="F59" s="458"/>
      <c r="G59" s="45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s="449" customFormat="1" ht="15.5" x14ac:dyDescent="0.35">
      <c r="A60" s="458"/>
      <c r="B60" s="458"/>
      <c r="C60" s="458"/>
      <c r="D60" s="458"/>
      <c r="E60" s="458"/>
      <c r="F60" s="458"/>
      <c r="G60" s="458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s="449" customFormat="1" ht="15.5" x14ac:dyDescent="0.35">
      <c r="A61" s="458"/>
      <c r="B61" s="458"/>
      <c r="C61" s="458"/>
      <c r="D61" s="458"/>
      <c r="E61" s="458"/>
      <c r="F61" s="458"/>
      <c r="G61" s="45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s="449" customFormat="1" ht="15.5" x14ac:dyDescent="0.35">
      <c r="A62" s="458"/>
      <c r="B62" s="458"/>
      <c r="C62" s="458"/>
      <c r="D62" s="458"/>
      <c r="E62" s="458"/>
      <c r="F62" s="458"/>
      <c r="G62" s="45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s="449" customFormat="1" ht="15.5" x14ac:dyDescent="0.35">
      <c r="A63" s="458"/>
      <c r="B63" s="458"/>
      <c r="C63" s="458"/>
      <c r="D63" s="458"/>
      <c r="E63" s="458"/>
      <c r="F63" s="458"/>
      <c r="G63" s="458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s="449" customFormat="1" ht="15.5" x14ac:dyDescent="0.35">
      <c r="A64" s="458"/>
      <c r="B64" s="458"/>
      <c r="C64" s="458"/>
      <c r="D64" s="458"/>
      <c r="E64" s="458"/>
      <c r="F64" s="458"/>
      <c r="G64" s="458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s="449" customFormat="1" ht="15.5" x14ac:dyDescent="0.35">
      <c r="A65" s="458"/>
      <c r="B65" s="458"/>
      <c r="C65" s="458"/>
      <c r="D65" s="458"/>
      <c r="E65" s="458"/>
      <c r="F65" s="458"/>
      <c r="G65" s="458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s="449" customFormat="1" ht="15.5" x14ac:dyDescent="0.35">
      <c r="A66" s="458"/>
      <c r="B66" s="458"/>
      <c r="C66" s="458"/>
      <c r="D66" s="458"/>
      <c r="E66" s="458"/>
      <c r="F66" s="458"/>
      <c r="G66" s="458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s="449" customFormat="1" ht="15.5" x14ac:dyDescent="0.35">
      <c r="A67" s="458"/>
      <c r="B67" s="458"/>
      <c r="C67" s="458"/>
      <c r="D67" s="458"/>
      <c r="E67" s="458"/>
      <c r="F67" s="458"/>
      <c r="G67" s="458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s="449" customFormat="1" ht="15.5" x14ac:dyDescent="0.35">
      <c r="A68" s="458"/>
      <c r="B68" s="458"/>
      <c r="C68" s="458"/>
      <c r="D68" s="458"/>
      <c r="E68" s="458"/>
      <c r="F68" s="458"/>
      <c r="G68" s="45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s="449" customFormat="1" ht="15.5" x14ac:dyDescent="0.35">
      <c r="A69" s="458"/>
      <c r="B69" s="458"/>
      <c r="C69" s="458"/>
      <c r="D69" s="458"/>
      <c r="E69" s="458"/>
      <c r="F69" s="458"/>
      <c r="G69" s="458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:50" s="449" customFormat="1" ht="15.5" x14ac:dyDescent="0.35">
      <c r="A70" s="458"/>
      <c r="B70" s="458"/>
      <c r="C70" s="458"/>
      <c r="D70" s="458"/>
      <c r="E70" s="458"/>
      <c r="F70" s="458"/>
      <c r="G70" s="458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:50" s="449" customFormat="1" ht="15.5" x14ac:dyDescent="0.35">
      <c r="A71" s="458"/>
      <c r="B71" s="458"/>
      <c r="C71" s="458"/>
      <c r="D71" s="458"/>
      <c r="E71" s="458"/>
      <c r="F71" s="458"/>
      <c r="G71" s="458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:50" s="449" customFormat="1" ht="15.5" x14ac:dyDescent="0.35">
      <c r="A72" s="458"/>
      <c r="B72" s="458"/>
      <c r="C72" s="458"/>
      <c r="D72" s="458"/>
      <c r="E72" s="458"/>
      <c r="F72" s="458"/>
      <c r="G72" s="458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</sheetData>
  <sheetProtection selectLockedCells="1" selectUnlockedCells="1"/>
  <sortState xmlns:xlrd2="http://schemas.microsoft.com/office/spreadsheetml/2017/richdata2" ref="A3:L23">
    <sortCondition descending="1" ref="L3:L23"/>
  </sortState>
  <mergeCells count="5">
    <mergeCell ref="B1:G1"/>
    <mergeCell ref="I1:I2"/>
    <mergeCell ref="J1:J2"/>
    <mergeCell ref="K1:K2"/>
    <mergeCell ref="L1:L2"/>
  </mergeCells>
  <printOptions horizontalCentered="1"/>
  <pageMargins left="0.196527777777778" right="0.235416666666667" top="0.905555555555556" bottom="0.38402777777777802" header="0.59027777777777801" footer="0.147916666666667"/>
  <pageSetup paperSize="9" orientation="portrait" horizontalDpi="300" verticalDpi="300" r:id="rId1"/>
  <headerFooter scaleWithDoc="0"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30</vt:i4>
      </vt:variant>
    </vt:vector>
  </HeadingPairs>
  <TitlesOfParts>
    <vt:vector size="51" baseType="lpstr">
      <vt:lpstr>tisk I</vt:lpstr>
      <vt:lpstr>poslrána</vt:lpstr>
      <vt:lpstr>akční 22</vt:lpstr>
      <vt:lpstr>MÍŘ 22</vt:lpstr>
      <vt:lpstr>2022</vt:lpstr>
      <vt:lpstr>2019</vt:lpstr>
      <vt:lpstr>2018</vt:lpstr>
      <vt:lpstr>2018 MÍŘ</vt:lpstr>
      <vt:lpstr>2018 akční I</vt:lpstr>
      <vt:lpstr>2018 akční II</vt:lpstr>
      <vt:lpstr>výsledkovka (2)</vt:lpstr>
      <vt:lpstr>akční I (2)</vt:lpstr>
      <vt:lpstr>akční II (2)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'2016'!_xlnm_Print_Area_1</vt:lpstr>
      <vt:lpstr>'2017'!_xlnm_Print_Area_1</vt:lpstr>
      <vt:lpstr>'2018'!_xlnm_Print_Area_1</vt:lpstr>
      <vt:lpstr>'výsledkovka (2)'!_xlnm_Print_Area_1</vt:lpstr>
      <vt:lpstr>'2010'!Excel_BuiltIn_Print_Area</vt:lpstr>
      <vt:lpstr>'2011'!Excel_BuiltIn_Print_Area</vt:lpstr>
      <vt:lpstr>'2012'!Excel_BuiltIn_Print_Area</vt:lpstr>
      <vt:lpstr>'2013'!Excel_BuiltIn_Print_Area</vt:lpstr>
      <vt:lpstr>'2014'!Excel_BuiltIn_Print_Area</vt:lpstr>
      <vt:lpstr>'2015'!Excel_BuiltIn_Print_Area</vt:lpstr>
      <vt:lpstr>'2018 akční I'!Excel_BuiltIn_Print_Area</vt:lpstr>
      <vt:lpstr>'2018 akční II'!Excel_BuiltIn_Print_Area</vt:lpstr>
      <vt:lpstr>'2018 MÍŘ'!Excel_BuiltIn_Print_Area</vt:lpstr>
      <vt:lpstr>'akční 22'!Excel_BuiltIn_Print_Area</vt:lpstr>
      <vt:lpstr>'MÍŘ 22'!Excel_BuiltIn_Print_Area</vt:lpstr>
      <vt:lpstr>'2016'!Oblast_tisku</vt:lpstr>
      <vt:lpstr>'2017'!Oblast_tisku</vt:lpstr>
      <vt:lpstr>'2018'!Oblast_tisku</vt:lpstr>
      <vt:lpstr>'2018 akční I'!Oblast_tisku</vt:lpstr>
      <vt:lpstr>'2018 akční II'!Oblast_tisku</vt:lpstr>
      <vt:lpstr>'2018 MÍŘ'!Oblast_tisku</vt:lpstr>
      <vt:lpstr>'2019'!Oblast_tisku</vt:lpstr>
      <vt:lpstr>'2022'!Oblast_tisku</vt:lpstr>
      <vt:lpstr>'akční 22'!Oblast_tisku</vt:lpstr>
      <vt:lpstr>'akční I (2)'!Oblast_tisku</vt:lpstr>
      <vt:lpstr>'akční II (2)'!Oblast_tisku</vt:lpstr>
      <vt:lpstr>'MÍŘ 22'!Oblast_tisku</vt:lpstr>
      <vt:lpstr>poslrána!Oblast_tisku</vt:lpstr>
      <vt:lpstr>'tisk I'!Oblast_tisku</vt:lpstr>
      <vt:lpstr>'výsledkovka (2)'!Oblast_tisku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revision>1</cp:revision>
  <cp:lastPrinted>2022-12-17T09:53:18Z</cp:lastPrinted>
  <dcterms:created xsi:type="dcterms:W3CDTF">2010-03-10T15:02:00Z</dcterms:created>
  <dcterms:modified xsi:type="dcterms:W3CDTF">2022-12-17T20:51:09Z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